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665" windowHeight="1200" tabRatio="845"/>
  </bookViews>
  <sheets>
    <sheet name="※ 유의사항" sheetId="17" r:id="rId1"/>
    <sheet name="1. 펀드개요" sheetId="4" r:id="rId2"/>
    <sheet name="2. 회사개요" sheetId="2" r:id="rId3"/>
    <sheet name="3. 청산펀드 현황" sheetId="3" r:id="rId4"/>
    <sheet name="3.-(1) Gross IRR" sheetId="12" r:id="rId5"/>
    <sheet name="4. 운용중인펀드 현황" sheetId="1" r:id="rId6"/>
    <sheet name="4.-(1) Gross IRR" sheetId="14" r:id="rId7"/>
    <sheet name="5. 세부투자 현황" sheetId="5" r:id="rId8"/>
    <sheet name="5.-(1) Gross IRR" sheetId="15" r:id="rId9"/>
    <sheet name="6. 운용인력 성과" sheetId="6" r:id="rId10"/>
    <sheet name="6.-(1) Gross IRR" sheetId="16" r:id="rId11"/>
    <sheet name="7. 운용인력 상세" sheetId="9" r:id="rId12"/>
    <sheet name="8. 운용인력 유지율" sheetId="11" r:id="rId13"/>
  </sheets>
  <definedNames>
    <definedName name="_xlnm.Print_Area" localSheetId="1">'1. 펀드개요'!$B$2:$F$28</definedName>
    <definedName name="_xlnm.Print_Area" localSheetId="9">'6. 운용인력 성과'!$B$1:$P$27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5" l="1"/>
  <c r="K23" i="9" l="1"/>
  <c r="K24" i="9"/>
  <c r="K25" i="9"/>
  <c r="M23" i="9"/>
  <c r="J7" i="11" l="1"/>
  <c r="J6" i="11"/>
  <c r="J5" i="11"/>
  <c r="O16" i="6" l="1"/>
  <c r="K22" i="6"/>
  <c r="J22" i="6"/>
  <c r="I22" i="6"/>
  <c r="N22" i="6" s="1"/>
  <c r="K16" i="6"/>
  <c r="J16" i="6"/>
  <c r="I16" i="6"/>
  <c r="N16" i="6" s="1"/>
  <c r="O22" i="6" l="1"/>
  <c r="C37" i="2"/>
  <c r="C33" i="2"/>
  <c r="L7" i="6" l="1"/>
  <c r="I14" i="16" l="1"/>
  <c r="J14" i="16" s="1"/>
  <c r="I13" i="16"/>
  <c r="J13" i="16" s="1"/>
  <c r="I12" i="16"/>
  <c r="J12" i="16" s="1"/>
  <c r="I11" i="16"/>
  <c r="J11" i="16" s="1"/>
  <c r="I10" i="16"/>
  <c r="I14" i="15"/>
  <c r="J14" i="15" s="1"/>
  <c r="I13" i="15"/>
  <c r="J13" i="15" s="1"/>
  <c r="I12" i="15"/>
  <c r="J12" i="15" s="1"/>
  <c r="I11" i="15"/>
  <c r="J11" i="15" s="1"/>
  <c r="I10" i="15"/>
  <c r="H20" i="12"/>
  <c r="H37" i="12"/>
  <c r="H54" i="12"/>
  <c r="K14" i="15" l="1"/>
  <c r="N6" i="5" s="1"/>
  <c r="K14" i="16"/>
  <c r="J10" i="16"/>
  <c r="L14" i="16" s="1"/>
  <c r="J10" i="15"/>
  <c r="L14" i="15" s="1"/>
  <c r="O6" i="5" s="1"/>
  <c r="L7" i="5"/>
  <c r="I14" i="14" l="1"/>
  <c r="J14" i="14" s="1"/>
  <c r="I13" i="14"/>
  <c r="J13" i="14" s="1"/>
  <c r="I12" i="14"/>
  <c r="J12" i="14" s="1"/>
  <c r="I11" i="14"/>
  <c r="J11" i="14" s="1"/>
  <c r="I10" i="14"/>
  <c r="K14" i="14" l="1"/>
  <c r="J10" i="14"/>
  <c r="L14" i="14" s="1"/>
  <c r="M22" i="6"/>
  <c r="M16" i="6"/>
  <c r="K5" i="6"/>
  <c r="J5" i="6"/>
  <c r="I5" i="6"/>
  <c r="I10" i="6" s="1"/>
  <c r="I61" i="16"/>
  <c r="J61" i="16" s="1"/>
  <c r="I60" i="16"/>
  <c r="J60" i="16" s="1"/>
  <c r="I59" i="16"/>
  <c r="J59" i="16" s="1"/>
  <c r="I58" i="16"/>
  <c r="I57" i="16"/>
  <c r="J57" i="16" s="1"/>
  <c r="I35" i="16"/>
  <c r="J35" i="16" s="1"/>
  <c r="I34" i="16"/>
  <c r="J34" i="16" s="1"/>
  <c r="I33" i="16"/>
  <c r="J33" i="16" s="1"/>
  <c r="I32" i="16"/>
  <c r="J32" i="16" s="1"/>
  <c r="I31" i="16"/>
  <c r="I9" i="16"/>
  <c r="J9" i="16" s="1"/>
  <c r="I8" i="16"/>
  <c r="J8" i="16" s="1"/>
  <c r="I7" i="16"/>
  <c r="J7" i="16" s="1"/>
  <c r="I6" i="16"/>
  <c r="J6" i="16" s="1"/>
  <c r="I5" i="16"/>
  <c r="K5" i="5"/>
  <c r="J5" i="5"/>
  <c r="I5" i="5"/>
  <c r="I41" i="15"/>
  <c r="J41" i="15" s="1"/>
  <c r="I40" i="15"/>
  <c r="J40" i="15" s="1"/>
  <c r="I39" i="15"/>
  <c r="J39" i="15" s="1"/>
  <c r="I38" i="15"/>
  <c r="J38" i="15" s="1"/>
  <c r="I37" i="15"/>
  <c r="I25" i="15"/>
  <c r="J25" i="15" s="1"/>
  <c r="I24" i="15"/>
  <c r="J24" i="15" s="1"/>
  <c r="I23" i="15"/>
  <c r="J23" i="15" s="1"/>
  <c r="I22" i="15"/>
  <c r="J22" i="15" s="1"/>
  <c r="I21" i="15"/>
  <c r="J21" i="15" s="1"/>
  <c r="I9" i="15"/>
  <c r="J9" i="15" s="1"/>
  <c r="I8" i="15"/>
  <c r="J8" i="15" s="1"/>
  <c r="I7" i="15"/>
  <c r="J7" i="15" s="1"/>
  <c r="I6" i="15"/>
  <c r="J6" i="15" s="1"/>
  <c r="I5" i="15"/>
  <c r="I10" i="12"/>
  <c r="I11" i="12"/>
  <c r="J11" i="12" s="1"/>
  <c r="I12" i="12"/>
  <c r="J12" i="12" s="1"/>
  <c r="I13" i="12"/>
  <c r="J13" i="12" s="1"/>
  <c r="I14" i="12"/>
  <c r="J14" i="12" s="1"/>
  <c r="I5" i="1"/>
  <c r="H5" i="1"/>
  <c r="H54" i="14"/>
  <c r="G54" i="14"/>
  <c r="F54" i="14"/>
  <c r="I43" i="14"/>
  <c r="J43" i="14" s="1"/>
  <c r="I42" i="14"/>
  <c r="J42" i="14" s="1"/>
  <c r="I41" i="14"/>
  <c r="J41" i="14" s="1"/>
  <c r="I40" i="14"/>
  <c r="I39" i="14"/>
  <c r="J39" i="14" s="1"/>
  <c r="H37" i="14"/>
  <c r="G37" i="14"/>
  <c r="F37" i="14"/>
  <c r="I26" i="14"/>
  <c r="J26" i="14" s="1"/>
  <c r="I25" i="14"/>
  <c r="J25" i="14" s="1"/>
  <c r="I24" i="14"/>
  <c r="J24" i="14" s="1"/>
  <c r="I23" i="14"/>
  <c r="I22" i="14"/>
  <c r="J22" i="14" s="1"/>
  <c r="H20" i="14"/>
  <c r="G20" i="14"/>
  <c r="F20" i="14"/>
  <c r="G5" i="1" s="1"/>
  <c r="I9" i="14"/>
  <c r="J9" i="14" s="1"/>
  <c r="I8" i="14"/>
  <c r="J8" i="14" s="1"/>
  <c r="I7" i="14"/>
  <c r="J7" i="14" s="1"/>
  <c r="I6" i="14"/>
  <c r="J6" i="14" s="1"/>
  <c r="I5" i="14"/>
  <c r="G54" i="12"/>
  <c r="F54" i="12"/>
  <c r="I43" i="12"/>
  <c r="J43" i="12" s="1"/>
  <c r="I42" i="12"/>
  <c r="J42" i="12" s="1"/>
  <c r="I41" i="12"/>
  <c r="J41" i="12" s="1"/>
  <c r="I40" i="12"/>
  <c r="J40" i="12" s="1"/>
  <c r="I39" i="12"/>
  <c r="G37" i="12"/>
  <c r="F37" i="12"/>
  <c r="I26" i="12"/>
  <c r="J26" i="12" s="1"/>
  <c r="I25" i="12"/>
  <c r="J25" i="12" s="1"/>
  <c r="I24" i="12"/>
  <c r="J24" i="12" s="1"/>
  <c r="I23" i="12"/>
  <c r="J23" i="12" s="1"/>
  <c r="I22" i="12"/>
  <c r="F20" i="12"/>
  <c r="H5" i="3" s="1"/>
  <c r="G20" i="12"/>
  <c r="I9" i="12"/>
  <c r="J9" i="12" s="1"/>
  <c r="I8" i="12"/>
  <c r="J8" i="12" s="1"/>
  <c r="I7" i="12"/>
  <c r="J7" i="12" s="1"/>
  <c r="I6" i="12"/>
  <c r="J6" i="12" s="1"/>
  <c r="I5" i="12"/>
  <c r="J5" i="12" s="1"/>
  <c r="I54" i="14" l="1"/>
  <c r="K54" i="14" s="1"/>
  <c r="I37" i="12"/>
  <c r="I37" i="14"/>
  <c r="K37" i="14" s="1"/>
  <c r="I20" i="14"/>
  <c r="M5" i="6"/>
  <c r="M10" i="6" s="1"/>
  <c r="M23" i="6" s="1"/>
  <c r="J10" i="6"/>
  <c r="J23" i="6" s="1"/>
  <c r="K10" i="6"/>
  <c r="K23" i="6" s="1"/>
  <c r="I23" i="6"/>
  <c r="J10" i="12"/>
  <c r="L14" i="12" s="1"/>
  <c r="K14" i="12"/>
  <c r="I54" i="12"/>
  <c r="K54" i="12" s="1"/>
  <c r="K37" i="12"/>
  <c r="L25" i="15"/>
  <c r="M5" i="5"/>
  <c r="J5" i="15"/>
  <c r="L9" i="15" s="1"/>
  <c r="O5" i="5" s="1"/>
  <c r="K25" i="15"/>
  <c r="K41" i="15"/>
  <c r="K9" i="16"/>
  <c r="N5" i="6" s="1"/>
  <c r="N10" i="6" s="1"/>
  <c r="J31" i="16"/>
  <c r="K61" i="16"/>
  <c r="J5" i="16"/>
  <c r="K35" i="16"/>
  <c r="J58" i="16"/>
  <c r="L61" i="16" s="1"/>
  <c r="K9" i="15"/>
  <c r="N5" i="5" s="1"/>
  <c r="J37" i="15"/>
  <c r="K43" i="14"/>
  <c r="J5" i="14"/>
  <c r="L20" i="14" s="1"/>
  <c r="L5" i="1" s="1"/>
  <c r="K26" i="14"/>
  <c r="J40" i="14"/>
  <c r="L54" i="14" s="1"/>
  <c r="K9" i="14"/>
  <c r="J23" i="14"/>
  <c r="J37" i="14" s="1"/>
  <c r="J39" i="12"/>
  <c r="K43" i="12"/>
  <c r="J22" i="12"/>
  <c r="K26" i="12"/>
  <c r="I20" i="12"/>
  <c r="K9" i="12"/>
  <c r="L9" i="12"/>
  <c r="J20" i="12" l="1"/>
  <c r="L37" i="14"/>
  <c r="L43" i="14"/>
  <c r="L20" i="12"/>
  <c r="K5" i="3" s="1"/>
  <c r="J54" i="14"/>
  <c r="K20" i="14"/>
  <c r="K5" i="1" s="1"/>
  <c r="J5" i="1"/>
  <c r="L26" i="14"/>
  <c r="N23" i="6"/>
  <c r="L35" i="16"/>
  <c r="L9" i="16"/>
  <c r="O5" i="6" s="1"/>
  <c r="L41" i="15"/>
  <c r="K20" i="12"/>
  <c r="I5" i="3"/>
  <c r="L9" i="14"/>
  <c r="J20" i="14"/>
  <c r="L43" i="12"/>
  <c r="L54" i="12"/>
  <c r="K7" i="3" s="1"/>
  <c r="J54" i="12"/>
  <c r="L26" i="12"/>
  <c r="L37" i="12"/>
  <c r="K6" i="3" s="1"/>
  <c r="J37" i="12"/>
  <c r="O10" i="6" l="1"/>
  <c r="O23" i="6" s="1"/>
  <c r="G8" i="1"/>
  <c r="I8" i="3" l="1"/>
  <c r="E39" i="3" l="1"/>
  <c r="D39" i="3"/>
  <c r="F38" i="3"/>
  <c r="F37" i="3"/>
  <c r="F36" i="3"/>
  <c r="F35" i="3"/>
  <c r="F34" i="3"/>
  <c r="E30" i="3"/>
  <c r="D30" i="3"/>
  <c r="F29" i="3"/>
  <c r="F28" i="3"/>
  <c r="F27" i="3"/>
  <c r="F26" i="3"/>
  <c r="F25" i="3"/>
  <c r="E21" i="3"/>
  <c r="G5" i="3" s="1"/>
  <c r="D21" i="3"/>
  <c r="F5" i="3" s="1"/>
  <c r="F20" i="3"/>
  <c r="F19" i="3"/>
  <c r="F18" i="3"/>
  <c r="F17" i="3"/>
  <c r="F16" i="3"/>
  <c r="G30" i="3" l="1"/>
  <c r="J6" i="3" s="1"/>
  <c r="G39" i="3"/>
  <c r="J7" i="3" s="1"/>
  <c r="G21" i="3"/>
  <c r="J5" i="3" s="1"/>
  <c r="F30" i="3"/>
  <c r="H21" i="3"/>
  <c r="L5" i="3" s="1"/>
  <c r="H39" i="3"/>
  <c r="L7" i="3" s="1"/>
  <c r="F21" i="3"/>
  <c r="H30" i="3"/>
  <c r="L6" i="3" s="1"/>
  <c r="F39" i="3"/>
  <c r="L8" i="1" l="1"/>
  <c r="K8" i="1"/>
  <c r="J8" i="11" l="1"/>
  <c r="K31" i="9" l="1"/>
  <c r="K30" i="9"/>
  <c r="K29" i="9"/>
  <c r="H16" i="9"/>
  <c r="K28" i="9" l="1"/>
  <c r="K27" i="9"/>
  <c r="K26" i="9"/>
  <c r="M26" i="9" s="1"/>
  <c r="H9" i="9" l="1"/>
  <c r="H12" i="9" s="1"/>
  <c r="G9" i="9"/>
  <c r="G12" i="9" s="1"/>
  <c r="H5" i="9"/>
  <c r="H8" i="9" s="1"/>
  <c r="G5" i="9"/>
  <c r="G8" i="9" s="1"/>
  <c r="C13" i="2"/>
  <c r="D13" i="2" s="1"/>
  <c r="M14" i="5"/>
  <c r="I14" i="5"/>
  <c r="K14" i="5"/>
  <c r="J14" i="5"/>
  <c r="I8" i="1"/>
  <c r="H8" i="1"/>
  <c r="F8" i="1"/>
  <c r="E8" i="1"/>
  <c r="G8" i="3"/>
  <c r="H8" i="3"/>
  <c r="F8" i="3"/>
  <c r="E8" i="3"/>
  <c r="K8" i="3" s="1"/>
  <c r="D5" i="2" l="1"/>
  <c r="J8" i="3"/>
  <c r="N14" i="5"/>
  <c r="J8" i="1"/>
  <c r="D6" i="2"/>
  <c r="D10" i="2"/>
  <c r="D7" i="2"/>
  <c r="D11" i="2"/>
  <c r="D8" i="2"/>
  <c r="D12" i="2"/>
  <c r="D9" i="2"/>
  <c r="L8" i="3" l="1"/>
  <c r="D37" i="2"/>
  <c r="E37" i="2"/>
  <c r="D36" i="2"/>
  <c r="E36" i="2"/>
  <c r="C36" i="2"/>
  <c r="C35" i="2"/>
  <c r="D35" i="2" l="1"/>
  <c r="E35" i="2"/>
  <c r="D34" i="2"/>
  <c r="E34" i="2"/>
  <c r="C34" i="2"/>
  <c r="D33" i="2"/>
  <c r="E33" i="2"/>
</calcChain>
</file>

<file path=xl/sharedStrings.xml><?xml version="1.0" encoding="utf-8"?>
<sst xmlns="http://schemas.openxmlformats.org/spreadsheetml/2006/main" count="499" uniqueCount="274">
  <si>
    <t>1. 제안회사</t>
    <phoneticPr fontId="1" type="noConversion"/>
  </si>
  <si>
    <t>회사명</t>
    <phoneticPr fontId="1" type="noConversion"/>
  </si>
  <si>
    <t>대표자</t>
    <phoneticPr fontId="1" type="noConversion"/>
  </si>
  <si>
    <t>주소</t>
    <phoneticPr fontId="1" type="noConversion"/>
  </si>
  <si>
    <t>대표전화</t>
    <phoneticPr fontId="1" type="noConversion"/>
  </si>
  <si>
    <t>사업자등록번호</t>
    <phoneticPr fontId="1" type="noConversion"/>
  </si>
  <si>
    <t>팩스</t>
    <phoneticPr fontId="1" type="noConversion"/>
  </si>
  <si>
    <t>2. 담당자</t>
    <phoneticPr fontId="1" type="noConversion"/>
  </si>
  <si>
    <t>소속부서</t>
    <phoneticPr fontId="1" type="noConversion"/>
  </si>
  <si>
    <t>성명</t>
    <phoneticPr fontId="1" type="noConversion"/>
  </si>
  <si>
    <t>전화</t>
    <phoneticPr fontId="1" type="noConversion"/>
  </si>
  <si>
    <t>직위</t>
    <phoneticPr fontId="1" type="noConversion"/>
  </si>
  <si>
    <t>E-mail</t>
    <phoneticPr fontId="1" type="noConversion"/>
  </si>
  <si>
    <t>휴대폰</t>
    <phoneticPr fontId="1" type="noConversion"/>
  </si>
  <si>
    <t>3. 투자기구</t>
    <phoneticPr fontId="1" type="noConversion"/>
  </si>
  <si>
    <t>4. 펀드 결성 규모</t>
    <phoneticPr fontId="1" type="noConversion"/>
  </si>
  <si>
    <t>확정기관(금액)</t>
    <phoneticPr fontId="1" type="noConversion"/>
  </si>
  <si>
    <t>예정기관(예정금액)</t>
    <phoneticPr fontId="1" type="noConversion"/>
  </si>
  <si>
    <t>성과보수</t>
    <phoneticPr fontId="1" type="noConversion"/>
  </si>
  <si>
    <t>관리보수</t>
    <phoneticPr fontId="1" type="noConversion"/>
  </si>
  <si>
    <t>제안회사 대표자:</t>
    <phoneticPr fontId="1" type="noConversion"/>
  </si>
  <si>
    <t>중소기업중앙회 회장 귀하</t>
    <phoneticPr fontId="1" type="noConversion"/>
  </si>
  <si>
    <t>투자기간(펀드만기)</t>
    <phoneticPr fontId="1" type="noConversion"/>
  </si>
  <si>
    <t>최초 설정일</t>
    <phoneticPr fontId="1" type="noConversion"/>
  </si>
  <si>
    <t>업력(설립일자)</t>
    <phoneticPr fontId="1" type="noConversion"/>
  </si>
  <si>
    <t>O년(00.0.0)</t>
    <phoneticPr fontId="1" type="noConversion"/>
  </si>
  <si>
    <t>주주명</t>
    <phoneticPr fontId="1" type="noConversion"/>
  </si>
  <si>
    <t>지분율(%)</t>
    <phoneticPr fontId="1" type="noConversion"/>
  </si>
  <si>
    <t>구분</t>
    <phoneticPr fontId="1" type="noConversion"/>
  </si>
  <si>
    <t>유동자산</t>
    <phoneticPr fontId="1" type="noConversion"/>
  </si>
  <si>
    <t>고정자산</t>
    <phoneticPr fontId="1" type="noConversion"/>
  </si>
  <si>
    <t>자산총계</t>
    <phoneticPr fontId="1" type="noConversion"/>
  </si>
  <si>
    <t>유동부채</t>
    <phoneticPr fontId="1" type="noConversion"/>
  </si>
  <si>
    <t>고정부채</t>
    <phoneticPr fontId="1" type="noConversion"/>
  </si>
  <si>
    <t>부채총계</t>
    <phoneticPr fontId="1" type="noConversion"/>
  </si>
  <si>
    <t>자본금</t>
    <phoneticPr fontId="1" type="noConversion"/>
  </si>
  <si>
    <t>자본잉여금</t>
    <phoneticPr fontId="1" type="noConversion"/>
  </si>
  <si>
    <t>자본총계</t>
    <phoneticPr fontId="1" type="noConversion"/>
  </si>
  <si>
    <t>영업수익</t>
    <phoneticPr fontId="1" type="noConversion"/>
  </si>
  <si>
    <t>영업비용</t>
    <phoneticPr fontId="1" type="noConversion"/>
  </si>
  <si>
    <t>영업이익</t>
    <phoneticPr fontId="1" type="noConversion"/>
  </si>
  <si>
    <t>영업외손익</t>
    <phoneticPr fontId="1" type="noConversion"/>
  </si>
  <si>
    <t>당기순이익</t>
    <phoneticPr fontId="1" type="noConversion"/>
  </si>
  <si>
    <t>유동비율</t>
    <phoneticPr fontId="1" type="noConversion"/>
  </si>
  <si>
    <t>부채비율</t>
    <phoneticPr fontId="1" type="noConversion"/>
  </si>
  <si>
    <t>영업수지율</t>
    <phoneticPr fontId="1" type="noConversion"/>
  </si>
  <si>
    <t>자기자본순이익률(ROE)</t>
    <phoneticPr fontId="1" type="noConversion"/>
  </si>
  <si>
    <t>자본잠식률</t>
    <phoneticPr fontId="1" type="noConversion"/>
  </si>
  <si>
    <t>제재내용</t>
    <phoneticPr fontId="1" type="noConversion"/>
  </si>
  <si>
    <t>감독기관</t>
    <phoneticPr fontId="1" type="noConversion"/>
  </si>
  <si>
    <t>결과</t>
    <phoneticPr fontId="1" type="noConversion"/>
  </si>
  <si>
    <t>펀드명</t>
    <phoneticPr fontId="1" type="noConversion"/>
  </si>
  <si>
    <t>펀드유형</t>
    <phoneticPr fontId="1" type="noConversion"/>
  </si>
  <si>
    <t>Fund1</t>
    <phoneticPr fontId="1" type="noConversion"/>
  </si>
  <si>
    <t>Fund2</t>
    <phoneticPr fontId="1" type="noConversion"/>
  </si>
  <si>
    <t>Fund3</t>
  </si>
  <si>
    <t>Multiple(B/A)</t>
    <phoneticPr fontId="1" type="noConversion"/>
  </si>
  <si>
    <t>수익률(Gross IRR)</t>
    <phoneticPr fontId="1" type="noConversion"/>
  </si>
  <si>
    <t>수익률(Net IRR)</t>
    <phoneticPr fontId="1" type="noConversion"/>
  </si>
  <si>
    <t>합계(평균)</t>
    <phoneticPr fontId="1" type="noConversion"/>
  </si>
  <si>
    <t>(단위 : 백만원, %)</t>
    <phoneticPr fontId="1" type="noConversion"/>
  </si>
  <si>
    <t>투자자산</t>
    <phoneticPr fontId="1" type="noConversion"/>
  </si>
  <si>
    <t>투자형태</t>
    <phoneticPr fontId="1" type="noConversion"/>
  </si>
  <si>
    <t>투자일자</t>
    <phoneticPr fontId="1" type="noConversion"/>
  </si>
  <si>
    <t>Fund3</t>
    <phoneticPr fontId="1" type="noConversion"/>
  </si>
  <si>
    <t>Comp 1</t>
    <phoneticPr fontId="1" type="noConversion"/>
  </si>
  <si>
    <t>Comp 2</t>
    <phoneticPr fontId="1" type="noConversion"/>
  </si>
  <si>
    <t>Comp 4</t>
  </si>
  <si>
    <t>Comp 5</t>
  </si>
  <si>
    <t>Comp 6</t>
  </si>
  <si>
    <t>Comp 7</t>
  </si>
  <si>
    <t>Multiple((B+C)/A)</t>
    <phoneticPr fontId="1" type="noConversion"/>
  </si>
  <si>
    <t>일자</t>
    <phoneticPr fontId="1" type="noConversion"/>
  </si>
  <si>
    <t>RCPS</t>
    <phoneticPr fontId="1" type="noConversion"/>
  </si>
  <si>
    <t>Fund1</t>
    <phoneticPr fontId="1" type="noConversion"/>
  </si>
  <si>
    <t>Fund1</t>
    <phoneticPr fontId="1" type="noConversion"/>
  </si>
  <si>
    <t>현금흐름(B-A)</t>
    <phoneticPr fontId="1" type="noConversion"/>
  </si>
  <si>
    <t>소 계</t>
    <phoneticPr fontId="1" type="noConversion"/>
  </si>
  <si>
    <t>미회수 자산 가치 
산정 근거</t>
    <phoneticPr fontId="1" type="noConversion"/>
  </si>
  <si>
    <t>지분수</t>
    <phoneticPr fontId="1" type="noConversion"/>
  </si>
  <si>
    <t>2. 재무현황</t>
    <phoneticPr fontId="1" type="noConversion"/>
  </si>
  <si>
    <t>일 자</t>
    <phoneticPr fontId="1" type="noConversion"/>
  </si>
  <si>
    <t xml:space="preserve">3. 감독기관으로부터 제재내역 </t>
    <phoneticPr fontId="1" type="noConversion"/>
  </si>
  <si>
    <t>(단위 : 백만원,%)</t>
    <phoneticPr fontId="1" type="noConversion"/>
  </si>
  <si>
    <t>1. 세부 투자 현황</t>
    <phoneticPr fontId="1" type="noConversion"/>
  </si>
  <si>
    <t>Comp 3</t>
  </si>
  <si>
    <t>Comp 8</t>
  </si>
  <si>
    <t>Comp 9</t>
  </si>
  <si>
    <t>합계(평균)</t>
    <phoneticPr fontId="1" type="noConversion"/>
  </si>
  <si>
    <t>주요사업분야</t>
    <phoneticPr fontId="1" type="noConversion"/>
  </si>
  <si>
    <t>보통주</t>
    <phoneticPr fontId="1" type="noConversion"/>
  </si>
  <si>
    <t>회수방법/계획</t>
    <phoneticPr fontId="1" type="noConversion"/>
  </si>
  <si>
    <t>(공동투자시)
동반 투자기관명</t>
    <phoneticPr fontId="1" type="noConversion"/>
  </si>
  <si>
    <t>Comp 1</t>
  </si>
  <si>
    <t>1. 핵심운용인력 성과</t>
    <phoneticPr fontId="1" type="noConversion"/>
  </si>
  <si>
    <t>최대주주와의 관계</t>
    <phoneticPr fontId="1" type="noConversion"/>
  </si>
  <si>
    <t>핵심운용인력</t>
    <phoneticPr fontId="1" type="noConversion"/>
  </si>
  <si>
    <t>일반운용인력</t>
    <phoneticPr fontId="1" type="noConversion"/>
  </si>
  <si>
    <t>1. 운용인력(핵심운용인력, 일반운용인력, 관리인력) 세부현황</t>
    <phoneticPr fontId="1" type="noConversion"/>
  </si>
  <si>
    <t>관리인력</t>
    <phoneticPr fontId="1" type="noConversion"/>
  </si>
  <si>
    <t>직위</t>
    <phoneticPr fontId="1" type="noConversion"/>
  </si>
  <si>
    <t>성명</t>
    <phoneticPr fontId="1" type="noConversion"/>
  </si>
  <si>
    <t>출생년도</t>
    <phoneticPr fontId="1" type="noConversion"/>
  </si>
  <si>
    <t>OOO</t>
    <phoneticPr fontId="1" type="noConversion"/>
  </si>
  <si>
    <t>부서명</t>
    <phoneticPr fontId="1" type="noConversion"/>
  </si>
  <si>
    <t>경력종료일</t>
    <phoneticPr fontId="1" type="noConversion"/>
  </si>
  <si>
    <t>근속년수</t>
    <phoneticPr fontId="1" type="noConversion"/>
  </si>
  <si>
    <t>역할</t>
    <phoneticPr fontId="1" type="noConversion"/>
  </si>
  <si>
    <t>입사일</t>
    <phoneticPr fontId="1" type="noConversion"/>
  </si>
  <si>
    <t>주요 투자분야</t>
    <phoneticPr fontId="1" type="noConversion"/>
  </si>
  <si>
    <t>주요 투자명</t>
    <phoneticPr fontId="1" type="noConversion"/>
  </si>
  <si>
    <t>연락처</t>
    <phoneticPr fontId="1" type="noConversion"/>
  </si>
  <si>
    <t>이메일</t>
    <phoneticPr fontId="1" type="noConversion"/>
  </si>
  <si>
    <t>2. 개인별 경력</t>
    <phoneticPr fontId="1" type="noConversion"/>
  </si>
  <si>
    <t>직장명</t>
    <phoneticPr fontId="1" type="noConversion"/>
  </si>
  <si>
    <t>수행업무</t>
    <phoneticPr fontId="1" type="noConversion"/>
  </si>
  <si>
    <t>경력시작일</t>
    <phoneticPr fontId="1" type="noConversion"/>
  </si>
  <si>
    <t>경력년수</t>
    <phoneticPr fontId="1" type="noConversion"/>
  </si>
  <si>
    <t>합계(평균)</t>
    <phoneticPr fontId="1" type="noConversion"/>
  </si>
  <si>
    <t>N</t>
    <phoneticPr fontId="1" type="noConversion"/>
  </si>
  <si>
    <t xml:space="preserve"> Gross IRR</t>
    <phoneticPr fontId="1" type="noConversion"/>
  </si>
  <si>
    <t>직위</t>
    <phoneticPr fontId="1" type="noConversion"/>
  </si>
  <si>
    <t>핵심운용인력: O명, 일반운용인력 O명</t>
    <phoneticPr fontId="1" type="noConversion"/>
  </si>
  <si>
    <t>청산일</t>
    <phoneticPr fontId="1" type="noConversion"/>
  </si>
  <si>
    <t>청산 예정일</t>
    <phoneticPr fontId="1" type="noConversion"/>
  </si>
  <si>
    <t>청산펀드</t>
    <phoneticPr fontId="1" type="noConversion"/>
  </si>
  <si>
    <t>운용중인펀드</t>
    <phoneticPr fontId="1" type="noConversion"/>
  </si>
  <si>
    <t>설립일</t>
    <phoneticPr fontId="1" type="noConversion"/>
  </si>
  <si>
    <t>청산(예정)일</t>
    <phoneticPr fontId="1" type="noConversion"/>
  </si>
  <si>
    <t>인원수</t>
    <phoneticPr fontId="1" type="noConversion"/>
  </si>
  <si>
    <t>유지율</t>
    <phoneticPr fontId="1" type="noConversion"/>
  </si>
  <si>
    <t>1. 핵심 운용인력 유지율</t>
    <phoneticPr fontId="1" type="noConversion"/>
  </si>
  <si>
    <t>-</t>
    <phoneticPr fontId="1" type="noConversion"/>
  </si>
  <si>
    <t>1. 청산펀드 현황</t>
    <phoneticPr fontId="1" type="noConversion"/>
  </si>
  <si>
    <t>1. 운용중인 펀드 현황 (상기 청산 펀드 제외)</t>
    <phoneticPr fontId="1" type="noConversion"/>
  </si>
  <si>
    <t>상세학력</t>
    <phoneticPr fontId="1" type="noConversion"/>
  </si>
  <si>
    <t>투자자산 미회수가치(C)</t>
    <phoneticPr fontId="1" type="noConversion"/>
  </si>
  <si>
    <t xml:space="preserve"> 총 회수금액(B+C)</t>
    <phoneticPr fontId="1" type="noConversion"/>
  </si>
  <si>
    <t>펀드명</t>
    <phoneticPr fontId="1" type="noConversion"/>
  </si>
  <si>
    <t>수익률(Net IRR)</t>
    <phoneticPr fontId="1" type="noConversion"/>
  </si>
  <si>
    <t>펀드명</t>
    <phoneticPr fontId="1" type="noConversion"/>
  </si>
  <si>
    <t>일자</t>
    <phoneticPr fontId="1" type="noConversion"/>
  </si>
  <si>
    <t>현금흐름(B-A)</t>
    <phoneticPr fontId="1" type="noConversion"/>
  </si>
  <si>
    <t>앵커 투자자</t>
    <phoneticPr fontId="1" type="noConversion"/>
  </si>
  <si>
    <t>투자자산 투자금액</t>
    <phoneticPr fontId="1" type="noConversion"/>
  </si>
  <si>
    <t>투자자산 회수금액</t>
    <phoneticPr fontId="1" type="noConversion"/>
  </si>
  <si>
    <t>투자자산 회수금액(B)</t>
    <phoneticPr fontId="1" type="noConversion"/>
  </si>
  <si>
    <t>투자자산 투자금액(A)</t>
    <phoneticPr fontId="1" type="noConversion"/>
  </si>
  <si>
    <t xml:space="preserve">*통장사본에 형광팬으로 해당 부분 표시, 금액 불일치 시 엑셀에 사유 기재 </t>
    <phoneticPr fontId="1" type="noConversion"/>
  </si>
  <si>
    <t>결성일(투자기간)</t>
    <phoneticPr fontId="1" type="noConversion"/>
  </si>
  <si>
    <t>수익률(Gross IRR)</t>
    <phoneticPr fontId="1" type="noConversion"/>
  </si>
  <si>
    <t>CB</t>
    <phoneticPr fontId="1" type="noConversion"/>
  </si>
  <si>
    <t>Fund1</t>
    <phoneticPr fontId="1" type="noConversion"/>
  </si>
  <si>
    <t>Comp 2</t>
    <phoneticPr fontId="1" type="noConversion"/>
  </si>
  <si>
    <t>Comp 3</t>
    <phoneticPr fontId="1" type="noConversion"/>
  </si>
  <si>
    <t>소계</t>
    <phoneticPr fontId="1" type="noConversion"/>
  </si>
  <si>
    <t>회수</t>
    <phoneticPr fontId="1" type="noConversion"/>
  </si>
  <si>
    <t>부분회수</t>
    <phoneticPr fontId="1" type="noConversion"/>
  </si>
  <si>
    <t>미회수</t>
    <phoneticPr fontId="1" type="noConversion"/>
  </si>
  <si>
    <t>회수완료</t>
    <phoneticPr fontId="1" type="noConversion"/>
  </si>
  <si>
    <t>최종 회수일자</t>
    <phoneticPr fontId="1" type="noConversion"/>
  </si>
  <si>
    <t>시장성 유무</t>
    <phoneticPr fontId="1" type="noConversion"/>
  </si>
  <si>
    <t>N</t>
    <phoneticPr fontId="1" type="noConversion"/>
  </si>
  <si>
    <t>현금흐름(B+C-A)</t>
    <phoneticPr fontId="1" type="noConversion"/>
  </si>
  <si>
    <t>Fund2</t>
    <phoneticPr fontId="1" type="noConversion"/>
  </si>
  <si>
    <t>Fund3</t>
    <phoneticPr fontId="1" type="noConversion"/>
  </si>
  <si>
    <t>투자형태</t>
    <phoneticPr fontId="1" type="noConversion"/>
  </si>
  <si>
    <t>2. 현금흐름</t>
    <phoneticPr fontId="1" type="noConversion"/>
  </si>
  <si>
    <t>1. 청산펀드 현금흐름</t>
    <phoneticPr fontId="1" type="noConversion"/>
  </si>
  <si>
    <t>1. 운용중인 펀드 현금흐름</t>
    <phoneticPr fontId="1" type="noConversion"/>
  </si>
  <si>
    <t>성명</t>
    <phoneticPr fontId="1" type="noConversion"/>
  </si>
  <si>
    <t>평 균</t>
    <phoneticPr fontId="1" type="noConversion"/>
  </si>
  <si>
    <t>A</t>
    <phoneticPr fontId="1" type="noConversion"/>
  </si>
  <si>
    <t>AAA</t>
    <phoneticPr fontId="1" type="noConversion"/>
  </si>
  <si>
    <t>BBB</t>
    <phoneticPr fontId="1" type="noConversion"/>
  </si>
  <si>
    <t>CCC</t>
    <phoneticPr fontId="1" type="noConversion"/>
  </si>
  <si>
    <t>AAA</t>
    <phoneticPr fontId="1" type="noConversion"/>
  </si>
  <si>
    <t>*재직/경력 증빙서류로 경력 및 근속년수 증빙가능해야함</t>
    <phoneticPr fontId="1" type="noConversion"/>
  </si>
  <si>
    <t>B</t>
    <phoneticPr fontId="1" type="noConversion"/>
  </si>
  <si>
    <t>1. 현금흐름</t>
    <phoneticPr fontId="1" type="noConversion"/>
  </si>
  <si>
    <t>성명</t>
    <phoneticPr fontId="1" type="noConversion"/>
  </si>
  <si>
    <t>펀드 약정금액</t>
    <phoneticPr fontId="1" type="noConversion"/>
  </si>
  <si>
    <t>펀드 납입금액(A)</t>
    <phoneticPr fontId="1" type="noConversion"/>
  </si>
  <si>
    <t>펀드 분배금액(B)</t>
    <phoneticPr fontId="1" type="noConversion"/>
  </si>
  <si>
    <t>펀드 납입금액</t>
    <phoneticPr fontId="1" type="noConversion"/>
  </si>
  <si>
    <t>회수방법</t>
    <phoneticPr fontId="1" type="noConversion"/>
  </si>
  <si>
    <t>투자원금</t>
    <phoneticPr fontId="1" type="noConversion"/>
  </si>
  <si>
    <t>감액</t>
    <phoneticPr fontId="1" type="noConversion"/>
  </si>
  <si>
    <t>발굴, 투자, 사후관리</t>
    <phoneticPr fontId="1" type="noConversion"/>
  </si>
  <si>
    <t>사후관리</t>
    <phoneticPr fontId="1" type="noConversion"/>
  </si>
  <si>
    <t>발굴</t>
    <phoneticPr fontId="1" type="noConversion"/>
  </si>
  <si>
    <t>발굴, 투자</t>
    <phoneticPr fontId="1" type="noConversion"/>
  </si>
  <si>
    <t>1. 주주현황</t>
    <phoneticPr fontId="1" type="noConversion"/>
  </si>
  <si>
    <t>LP 리스트(금액)</t>
    <phoneticPr fontId="1" type="noConversion"/>
  </si>
  <si>
    <t>코스닥</t>
    <phoneticPr fontId="1" type="noConversion"/>
  </si>
  <si>
    <t>Comp 4</t>
    <phoneticPr fontId="1" type="noConversion"/>
  </si>
  <si>
    <t>Comp 5</t>
    <phoneticPr fontId="1" type="noConversion"/>
  </si>
  <si>
    <t>Comp 6</t>
    <phoneticPr fontId="1" type="noConversion"/>
  </si>
  <si>
    <t>Comp 7</t>
    <phoneticPr fontId="1" type="noConversion"/>
  </si>
  <si>
    <t>Comp 8</t>
    <phoneticPr fontId="1" type="noConversion"/>
  </si>
  <si>
    <t>Comp 9</t>
    <phoneticPr fontId="1" type="noConversion"/>
  </si>
  <si>
    <t>대표펀드매니저</t>
    <phoneticPr fontId="1" type="noConversion"/>
  </si>
  <si>
    <t>Comp 5</t>
    <phoneticPr fontId="1" type="noConversion"/>
  </si>
  <si>
    <t>Comp 8</t>
    <phoneticPr fontId="1" type="noConversion"/>
  </si>
  <si>
    <t>Comp 9</t>
    <phoneticPr fontId="1" type="noConversion"/>
  </si>
  <si>
    <t>Comp 10</t>
    <phoneticPr fontId="1" type="noConversion"/>
  </si>
  <si>
    <t>Comp 11</t>
    <phoneticPr fontId="1" type="noConversion"/>
  </si>
  <si>
    <t>Comp 12</t>
    <phoneticPr fontId="1" type="noConversion"/>
  </si>
  <si>
    <t>Comp 13</t>
    <phoneticPr fontId="1" type="noConversion"/>
  </si>
  <si>
    <t>Comp 14</t>
    <phoneticPr fontId="1" type="noConversion"/>
  </si>
  <si>
    <t>Comp 15</t>
    <phoneticPr fontId="1" type="noConversion"/>
  </si>
  <si>
    <t>Comp 4</t>
    <phoneticPr fontId="1" type="noConversion"/>
  </si>
  <si>
    <t>Comp 6</t>
    <phoneticPr fontId="1" type="noConversion"/>
  </si>
  <si>
    <t>Comp 7</t>
    <phoneticPr fontId="1" type="noConversion"/>
  </si>
  <si>
    <t>Comp 10</t>
    <phoneticPr fontId="1" type="noConversion"/>
  </si>
  <si>
    <t>Comp 12</t>
    <phoneticPr fontId="1" type="noConversion"/>
  </si>
  <si>
    <t>Comp 13</t>
    <phoneticPr fontId="1" type="noConversion"/>
  </si>
  <si>
    <t>Comp 14</t>
    <phoneticPr fontId="1" type="noConversion"/>
  </si>
  <si>
    <t>Comp 15</t>
    <phoneticPr fontId="1" type="noConversion"/>
  </si>
  <si>
    <t>신주</t>
    <phoneticPr fontId="1" type="noConversion"/>
  </si>
  <si>
    <t>신주/구주</t>
    <phoneticPr fontId="1" type="noConversion"/>
  </si>
  <si>
    <t>구주</t>
    <phoneticPr fontId="1" type="noConversion"/>
  </si>
  <si>
    <t>신주</t>
    <phoneticPr fontId="1" type="noConversion"/>
  </si>
  <si>
    <t>14. 분야</t>
    <phoneticPr fontId="1" type="noConversion"/>
  </si>
  <si>
    <t>6. 기준수익률</t>
    <phoneticPr fontId="1" type="noConversion"/>
  </si>
  <si>
    <t>7. 운용사 출자액(비율)</t>
    <phoneticPr fontId="1" type="noConversion"/>
  </si>
  <si>
    <t>8. 운용사 우선손실 충당액(비율)</t>
    <phoneticPr fontId="1" type="noConversion"/>
  </si>
  <si>
    <t>9. 출자확정기관 및 예정기관</t>
    <phoneticPr fontId="1" type="noConversion"/>
  </si>
  <si>
    <t>10. 펀드기간</t>
    <phoneticPr fontId="1" type="noConversion"/>
  </si>
  <si>
    <t>11. 성과보수 및 관리보수</t>
    <phoneticPr fontId="1" type="noConversion"/>
  </si>
  <si>
    <t>12. 운용인력</t>
    <phoneticPr fontId="1" type="noConversion"/>
  </si>
  <si>
    <t>13. 투자 대상 및 비중 계획</t>
    <phoneticPr fontId="1" type="noConversion"/>
  </si>
  <si>
    <t>Comp 4</t>
    <phoneticPr fontId="1" type="noConversion"/>
  </si>
  <si>
    <t>Comp 7</t>
    <phoneticPr fontId="1" type="noConversion"/>
  </si>
  <si>
    <t>Comp 9</t>
    <phoneticPr fontId="1" type="noConversion"/>
  </si>
  <si>
    <t>5. 최소 결성금액</t>
    <phoneticPr fontId="1" type="noConversion"/>
  </si>
  <si>
    <t>00억원</t>
    <phoneticPr fontId="1" type="noConversion"/>
  </si>
  <si>
    <t>00억원 (노란우산 출자요청액 00억원)</t>
    <phoneticPr fontId="1" type="noConversion"/>
  </si>
  <si>
    <t>A,B,C</t>
    <phoneticPr fontId="1" type="noConversion"/>
  </si>
  <si>
    <t>A,C,D</t>
    <phoneticPr fontId="1" type="noConversion"/>
  </si>
  <si>
    <t xml:space="preserve">2022년 중소기업중앙회(노란우산) 국내 블라인드 VC펀드 제안서  </t>
    <phoneticPr fontId="1" type="noConversion"/>
  </si>
  <si>
    <t>VC(일반, 루키)</t>
    <phoneticPr fontId="1" type="noConversion"/>
  </si>
  <si>
    <t>중소기업중앙회(노란우산)가 투자할 블라인드 펀드의 업무집행조합원 선정을 위해 제안서를 제출합니다.</t>
    <phoneticPr fontId="1" type="noConversion"/>
  </si>
  <si>
    <t>2019년도</t>
  </si>
  <si>
    <t>2020년도</t>
  </si>
  <si>
    <t>2021년도</t>
    <phoneticPr fontId="1" type="noConversion"/>
  </si>
  <si>
    <t>10,000주*2,000원=20,000,000원('22.3.31 코스닥 종가)</t>
    <phoneticPr fontId="1" type="noConversion"/>
  </si>
  <si>
    <t>외부기관 공정가치평가('21.12.31, OOO평가사)</t>
    <phoneticPr fontId="1" type="noConversion"/>
  </si>
  <si>
    <t>감사보고서('21.12.31)</t>
    <phoneticPr fontId="1" type="noConversion"/>
  </si>
  <si>
    <t>설립시 
최초 규약상 핵심운용인력</t>
    <phoneticPr fontId="1" type="noConversion"/>
  </si>
  <si>
    <t>청산시(또는 제안 기준일) 
최초 규약상 핵심운용인력</t>
    <phoneticPr fontId="1" type="noConversion"/>
  </si>
  <si>
    <t>대체투자경력</t>
    <phoneticPr fontId="1" type="noConversion"/>
  </si>
  <si>
    <t>대체투자경력 여부</t>
    <phoneticPr fontId="1" type="noConversion"/>
  </si>
  <si>
    <t>대체투자경력 년수</t>
    <phoneticPr fontId="1" type="noConversion"/>
  </si>
  <si>
    <t>*일반운용인력에는 제안펀드를 위해 구성된 운용담당 임직원 모두 기재</t>
    <phoneticPr fontId="1" type="noConversion"/>
  </si>
  <si>
    <t>2022년 7월 O일</t>
    <phoneticPr fontId="1" type="noConversion"/>
  </si>
  <si>
    <t>처벌경력</t>
    <phoneticPr fontId="1" type="noConversion"/>
  </si>
  <si>
    <t>&lt; 작성 유의사항 &gt;</t>
    <phoneticPr fontId="12" type="noConversion"/>
  </si>
  <si>
    <t xml:space="preserve">  ※ Excel 서식, 셀 병합, 수식 변경 금지</t>
    <phoneticPr fontId="12" type="noConversion"/>
  </si>
  <si>
    <t xml:space="preserve">  ※ 동일내용 Excel과 Hwp 간 입력내용 일치</t>
    <phoneticPr fontId="12" type="noConversion"/>
  </si>
  <si>
    <t xml:space="preserve">  ※ 사실과 다른 제안내용이나 허위사실을 기재할 경우 평가대상에서 제외될 수 있으며, 선정 이후에도 선정을 취소할 수 있음</t>
    <phoneticPr fontId="12" type="noConversion"/>
  </si>
  <si>
    <t xml:space="preserve">  ※ 수익률 기재시 소수 둘째자리에서 반올림하여 첫째 자리까지 기재</t>
    <phoneticPr fontId="12" type="noConversion"/>
  </si>
  <si>
    <t xml:space="preserve">  ※ Net IRR은 보수, 비용 등 차감 후 기준</t>
    <phoneticPr fontId="12" type="noConversion"/>
  </si>
  <si>
    <t xml:space="preserve">  ※ 투자기간 1년 미만인 경우 XIRR 대신 (멀티플-1)로 계산 및 투자기간 투자금액 전액 손실의 경우 투자수익률(IRR)은 –100%로 표시</t>
    <phoneticPr fontId="12" type="noConversion"/>
  </si>
  <si>
    <t xml:space="preserve">  ※ 동일펀드 내 동일자산에 대한 동일투자형태가 있는 경우 합산하여 기재</t>
    <phoneticPr fontId="12" type="noConversion"/>
  </si>
  <si>
    <t xml:space="preserve">  ※ 투자자산 미회수가치는 기준일에 합리적으로 추정(평가)되는 공정가치금액(기준일 기준 6개월 이내 외부 공정가치평가보고서 또는 감사보고서 상 금액)</t>
    <phoneticPr fontId="12" type="noConversion"/>
  </si>
  <si>
    <t xml:space="preserve">     - 시장성 없는 투자자산 : 공정가치금액 또는 감액 후 금액</t>
    <phoneticPr fontId="12" type="noConversion"/>
  </si>
  <si>
    <t xml:space="preserve">                                    * 공정가치금액이 없거나 감액이 없는 경우에만 투자원금으로 기재</t>
    <phoneticPr fontId="12" type="noConversion"/>
  </si>
  <si>
    <t xml:space="preserve">                                    * 코넥스는 시장성 없는 자산으로 분류하여 기재 </t>
    <phoneticPr fontId="12" type="noConversion"/>
  </si>
  <si>
    <t xml:space="preserve">  ※ 경영참여형 사모집합투자기구, 기관전용 사모집합투자기구, 벤처투자조합, 중소기업창업투자조합, 한국벤처투자조합, 신기술사업투자조합, 기업구조조정투자(CRC) 등 대체투자 </t>
    <phoneticPr fontId="12" type="noConversion"/>
  </si>
  <si>
    <t xml:space="preserve">     관련 운용 재직경력(A)과 기타 금융기관 및 유관분야(회계법인, 컨설팅, 전략적 투자자 등) 재직경력(B) 기재</t>
    <phoneticPr fontId="12" type="noConversion"/>
  </si>
  <si>
    <t xml:space="preserve">  ※ 작성 기준일자 : '22.3.31</t>
    <phoneticPr fontId="12" type="noConversion"/>
  </si>
  <si>
    <t xml:space="preserve">     - 시장성 있는 투자자산 : ’22.3.31 기준 종가 또는 공모예정가(밴드 하단가격 일괄적용)</t>
    <phoneticPr fontId="12" type="noConversion"/>
  </si>
  <si>
    <t xml:space="preserve">  ※ 외화 투자자산은 서울외국환중개의 '22.3.31 매매기준율 적용하여 원화금액으로 환산 작성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</si>
</sst>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.0_);\(#,##0.0\)"/>
    <numFmt numFmtId="177" formatCode="0.0"/>
    <numFmt numFmtId="178" formatCode="_-* #,##0.0_-;\-* #,##0.0_-;_-* &quot;-&quot;_-;_-@_-"/>
    <numFmt numFmtId="179" formatCode="0.0%"/>
    <numFmt numFmtId="180" formatCode="#,##0.0_ "/>
  </numFmts>
  <fonts count="1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indexed="12"/>
      <name val="Arial"/>
      <family val="2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6" fontId="4" fillId="0" borderId="0" applyNumberFormat="0" applyFill="0" applyBorder="0" applyAlignment="0" applyProtection="0">
      <alignment vertical="center"/>
    </xf>
    <xf numFmtId="0" fontId="5" fillId="2" borderId="16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2" applyFont="1" applyBorder="1" applyAlignment="1">
      <alignment horizontal="center"/>
    </xf>
    <xf numFmtId="0" fontId="0" fillId="2" borderId="1" xfId="2" applyNumberFormat="1" applyFont="1" applyBorder="1" applyAlignment="1">
      <alignment horizontal="center"/>
    </xf>
    <xf numFmtId="0" fontId="0" fillId="0" borderId="9" xfId="0" applyBorder="1" applyAlignment="1">
      <alignment vertical="center"/>
    </xf>
    <xf numFmtId="49" fontId="0" fillId="0" borderId="6" xfId="0" applyNumberFormat="1" applyFill="1" applyBorder="1" applyAlignment="1"/>
    <xf numFmtId="49" fontId="0" fillId="0" borderId="0" xfId="0" applyNumberFormat="1" applyFill="1" applyBorder="1" applyAlignment="1"/>
    <xf numFmtId="0" fontId="0" fillId="2" borderId="1" xfId="2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2" borderId="1" xfId="2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2" borderId="1" xfId="2" applyFont="1" applyBorder="1" applyAlignment="1">
      <alignment horizontal="center" vertical="center"/>
    </xf>
    <xf numFmtId="0" fontId="8" fillId="2" borderId="1" xfId="2" applyNumberFormat="1" applyFont="1" applyBorder="1" applyAlignment="1">
      <alignment horizontal="center" vertical="center"/>
    </xf>
    <xf numFmtId="0" fontId="8" fillId="2" borderId="1" xfId="2" applyNumberFormat="1" applyFont="1" applyBorder="1" applyAlignment="1">
      <alignment horizontal="center" vertical="center" wrapText="1"/>
    </xf>
    <xf numFmtId="0" fontId="8" fillId="2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quotePrefix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1" xfId="2" applyFont="1" applyBorder="1" applyAlignment="1">
      <alignment horizontal="center"/>
    </xf>
    <xf numFmtId="0" fontId="8" fillId="2" borderId="1" xfId="2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  <xf numFmtId="177" fontId="0" fillId="4" borderId="1" xfId="0" applyNumberFormat="1" applyFill="1" applyBorder="1"/>
    <xf numFmtId="0" fontId="0" fillId="0" borderId="13" xfId="0" applyBorder="1"/>
    <xf numFmtId="0" fontId="0" fillId="0" borderId="14" xfId="0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9" fontId="8" fillId="0" borderId="1" xfId="3" applyFont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178" fontId="0" fillId="0" borderId="1" xfId="4" applyNumberFormat="1" applyFont="1" applyBorder="1" applyAlignment="1">
      <alignment horizontal="center" vertical="center"/>
    </xf>
    <xf numFmtId="178" fontId="8" fillId="3" borderId="1" xfId="4" applyNumberFormat="1" applyFont="1" applyFill="1" applyBorder="1" applyAlignment="1">
      <alignment horizontal="center" vertical="center"/>
    </xf>
    <xf numFmtId="178" fontId="0" fillId="0" borderId="1" xfId="4" applyNumberFormat="1" applyFont="1" applyBorder="1" applyAlignment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79" fontId="8" fillId="0" borderId="1" xfId="3" applyNumberFormat="1" applyFont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179" fontId="8" fillId="3" borderId="1" xfId="3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14" fontId="8" fillId="3" borderId="1" xfId="0" quotePrefix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4" fontId="8" fillId="3" borderId="1" xfId="0" applyNumberFormat="1" applyFont="1" applyFill="1" applyBorder="1" applyAlignment="1">
      <alignment horizontal="center" vertical="center"/>
    </xf>
    <xf numFmtId="180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/>
    <xf numFmtId="0" fontId="0" fillId="0" borderId="1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8" fontId="0" fillId="0" borderId="13" xfId="4" applyNumberFormat="1" applyFont="1" applyBorder="1" applyAlignment="1">
      <alignment horizontal="center" vertical="center"/>
    </xf>
    <xf numFmtId="178" fontId="0" fillId="0" borderId="14" xfId="4" applyNumberFormat="1" applyFont="1" applyBorder="1" applyAlignment="1">
      <alignment horizontal="center" vertical="center"/>
    </xf>
    <xf numFmtId="178" fontId="0" fillId="0" borderId="15" xfId="4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/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vertical="center"/>
    </xf>
    <xf numFmtId="0" fontId="14" fillId="4" borderId="2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14" fillId="4" borderId="21" xfId="0" applyFont="1" applyFill="1" applyBorder="1" applyAlignment="1">
      <alignment vertical="center"/>
    </xf>
    <xf numFmtId="178" fontId="8" fillId="4" borderId="0" xfId="4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4" fillId="4" borderId="21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left" vertical="top"/>
    </xf>
    <xf numFmtId="0" fontId="14" fillId="4" borderId="22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4" fillId="4" borderId="24" xfId="0" applyFont="1" applyFill="1" applyBorder="1" applyAlignment="1">
      <alignment horizontal="left" vertical="center"/>
    </xf>
  </cellXfs>
  <cellStyles count="5">
    <cellStyle name="Blue" xfId="1"/>
    <cellStyle name="메모" xfId="2" builtinId="10"/>
    <cellStyle name="백분율" xfId="3" builtinId="5"/>
    <cellStyle name="쉼표 [0]" xfId="4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24"/>
  <sheetViews>
    <sheetView tabSelected="1" workbookViewId="0">
      <selection activeCell="F21" sqref="F21"/>
    </sheetView>
  </sheetViews>
  <sheetFormatPr defaultRowHeight="16.5" x14ac:dyDescent="0.3"/>
  <cols>
    <col min="1" max="1" width="3.625" style="156" customWidth="1"/>
    <col min="2" max="16" width="9" style="156"/>
    <col min="17" max="18" width="9" style="156" customWidth="1"/>
    <col min="19" max="16384" width="9" style="156"/>
  </cols>
  <sheetData>
    <row r="1" spans="2:18" ht="17.25" thickBot="1" x14ac:dyDescent="0.35"/>
    <row r="2" spans="2:18" ht="17.25" thickBot="1" x14ac:dyDescent="0.35">
      <c r="B2" s="157" t="s">
        <v>257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2:18" ht="17.25" thickTop="1" x14ac:dyDescent="0.3">
      <c r="B3" s="160" t="s">
        <v>258</v>
      </c>
      <c r="C3" s="161"/>
      <c r="D3" s="161"/>
      <c r="E3" s="162"/>
      <c r="F3" s="162"/>
      <c r="G3" s="162"/>
      <c r="H3" s="163"/>
      <c r="I3" s="161"/>
      <c r="J3" s="162"/>
      <c r="K3" s="162"/>
      <c r="L3" s="162"/>
      <c r="M3" s="162"/>
      <c r="N3" s="162"/>
      <c r="O3" s="162"/>
      <c r="P3" s="162"/>
      <c r="Q3" s="162"/>
      <c r="R3" s="164"/>
    </row>
    <row r="4" spans="2:18" x14ac:dyDescent="0.3">
      <c r="B4" s="160" t="s">
        <v>271</v>
      </c>
      <c r="C4" s="161"/>
      <c r="D4" s="161"/>
      <c r="E4" s="162"/>
      <c r="F4" s="162"/>
      <c r="G4" s="162"/>
      <c r="H4" s="163"/>
      <c r="I4" s="161"/>
      <c r="J4" s="162"/>
      <c r="K4" s="162"/>
      <c r="L4" s="162"/>
      <c r="M4" s="162"/>
      <c r="N4" s="162"/>
      <c r="O4" s="162"/>
      <c r="P4" s="162"/>
      <c r="Q4" s="162"/>
      <c r="R4" s="164"/>
    </row>
    <row r="5" spans="2:18" x14ac:dyDescent="0.3">
      <c r="B5" s="160" t="s">
        <v>259</v>
      </c>
      <c r="C5" s="161"/>
      <c r="D5" s="161"/>
      <c r="E5" s="162"/>
      <c r="F5" s="162"/>
      <c r="G5" s="162"/>
      <c r="H5" s="163"/>
      <c r="I5" s="161"/>
      <c r="J5" s="162"/>
      <c r="K5" s="162"/>
      <c r="L5" s="162"/>
      <c r="M5" s="162"/>
      <c r="N5" s="162"/>
      <c r="O5" s="162"/>
      <c r="P5" s="162"/>
      <c r="Q5" s="162"/>
      <c r="R5" s="164"/>
    </row>
    <row r="6" spans="2:18" x14ac:dyDescent="0.3">
      <c r="B6" s="165" t="s">
        <v>260</v>
      </c>
      <c r="C6" s="166"/>
      <c r="D6" s="166"/>
      <c r="E6" s="167"/>
      <c r="F6" s="167"/>
      <c r="G6" s="167"/>
      <c r="H6" s="168"/>
      <c r="I6" s="166"/>
      <c r="J6" s="167"/>
      <c r="K6" s="167"/>
      <c r="L6" s="167"/>
      <c r="M6" s="167"/>
      <c r="N6" s="167"/>
      <c r="O6" s="167"/>
      <c r="P6" s="167"/>
      <c r="Q6" s="167"/>
      <c r="R6" s="169"/>
    </row>
    <row r="7" spans="2:18" x14ac:dyDescent="0.3">
      <c r="B7" s="165" t="s">
        <v>261</v>
      </c>
      <c r="C7" s="166"/>
      <c r="D7" s="166"/>
      <c r="E7" s="167"/>
      <c r="F7" s="167"/>
      <c r="G7" s="167"/>
      <c r="H7" s="170"/>
      <c r="I7" s="166"/>
      <c r="J7" s="167"/>
      <c r="K7" s="167"/>
      <c r="L7" s="167"/>
      <c r="M7" s="167"/>
      <c r="N7" s="167"/>
      <c r="O7" s="166"/>
      <c r="P7" s="166"/>
      <c r="Q7" s="166"/>
      <c r="R7" s="171"/>
    </row>
    <row r="8" spans="2:18" x14ac:dyDescent="0.3">
      <c r="B8" s="165" t="s">
        <v>262</v>
      </c>
      <c r="C8" s="166"/>
      <c r="D8" s="166"/>
      <c r="E8" s="167"/>
      <c r="F8" s="167"/>
      <c r="G8" s="167"/>
      <c r="H8" s="168"/>
      <c r="I8" s="168"/>
      <c r="J8" s="166"/>
      <c r="K8" s="166"/>
      <c r="L8" s="167"/>
      <c r="M8" s="167"/>
      <c r="N8" s="167"/>
      <c r="O8" s="167"/>
      <c r="P8" s="167"/>
      <c r="Q8" s="167"/>
      <c r="R8" s="171"/>
    </row>
    <row r="9" spans="2:18" x14ac:dyDescent="0.3">
      <c r="B9" s="165" t="s">
        <v>263</v>
      </c>
      <c r="C9" s="166"/>
      <c r="D9" s="166"/>
      <c r="E9" s="167"/>
      <c r="F9" s="167"/>
      <c r="G9" s="167"/>
      <c r="H9" s="168"/>
      <c r="I9" s="168"/>
      <c r="J9" s="166"/>
      <c r="K9" s="166"/>
      <c r="L9" s="167"/>
      <c r="M9" s="167"/>
      <c r="N9" s="167"/>
      <c r="O9" s="167"/>
      <c r="P9" s="167"/>
      <c r="Q9" s="167"/>
      <c r="R9" s="171"/>
    </row>
    <row r="10" spans="2:18" x14ac:dyDescent="0.3">
      <c r="B10" s="165" t="s">
        <v>264</v>
      </c>
      <c r="C10" s="166"/>
      <c r="D10" s="166"/>
      <c r="E10" s="167"/>
      <c r="F10" s="167"/>
      <c r="G10" s="167"/>
      <c r="H10" s="172"/>
      <c r="I10" s="172"/>
      <c r="J10" s="166"/>
      <c r="K10" s="166"/>
      <c r="L10" s="167"/>
      <c r="M10" s="167"/>
      <c r="N10" s="167"/>
      <c r="O10" s="167"/>
      <c r="P10" s="173"/>
      <c r="Q10" s="173"/>
      <c r="R10" s="169"/>
    </row>
    <row r="11" spans="2:18" x14ac:dyDescent="0.3">
      <c r="B11" s="165" t="s">
        <v>273</v>
      </c>
      <c r="C11" s="166"/>
      <c r="D11" s="166"/>
      <c r="E11" s="167"/>
      <c r="F11" s="167"/>
      <c r="G11" s="167"/>
      <c r="H11" s="170"/>
      <c r="I11" s="166"/>
      <c r="J11" s="167"/>
      <c r="K11" s="167"/>
      <c r="L11" s="167"/>
      <c r="M11" s="167"/>
      <c r="N11" s="167"/>
      <c r="O11" s="166"/>
      <c r="P11" s="166"/>
      <c r="Q11" s="166"/>
      <c r="R11" s="171"/>
    </row>
    <row r="12" spans="2:18" x14ac:dyDescent="0.3">
      <c r="B12" s="165" t="s">
        <v>265</v>
      </c>
      <c r="C12" s="166"/>
      <c r="D12" s="166"/>
      <c r="E12" s="167"/>
      <c r="F12" s="167"/>
      <c r="G12" s="167"/>
      <c r="H12" s="170"/>
      <c r="I12" s="166"/>
      <c r="J12" s="167"/>
      <c r="K12" s="167"/>
      <c r="L12" s="167"/>
      <c r="M12" s="167"/>
      <c r="N12" s="167"/>
      <c r="O12" s="166"/>
      <c r="P12" s="166"/>
      <c r="Q12" s="166"/>
      <c r="R12" s="171"/>
    </row>
    <row r="13" spans="2:18" x14ac:dyDescent="0.3">
      <c r="B13" s="165" t="s">
        <v>272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74"/>
    </row>
    <row r="14" spans="2:18" x14ac:dyDescent="0.3">
      <c r="B14" s="165" t="s">
        <v>266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74"/>
    </row>
    <row r="15" spans="2:18" x14ac:dyDescent="0.3">
      <c r="B15" s="165" t="s">
        <v>267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74"/>
    </row>
    <row r="16" spans="2:18" x14ac:dyDescent="0.3">
      <c r="B16" s="165" t="s">
        <v>268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74"/>
    </row>
    <row r="17" spans="2:18" x14ac:dyDescent="0.3">
      <c r="B17" s="175" t="s">
        <v>269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74"/>
    </row>
    <row r="18" spans="2:18" ht="17.25" thickBot="1" x14ac:dyDescent="0.35">
      <c r="B18" s="176" t="s">
        <v>270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8"/>
    </row>
    <row r="24" spans="2:18" x14ac:dyDescent="0.3">
      <c r="B24"/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7"/>
  <sheetViews>
    <sheetView showGridLines="0" zoomScale="70" zoomScaleNormal="70" workbookViewId="0">
      <selection activeCell="B24" sqref="B24:D24"/>
    </sheetView>
  </sheetViews>
  <sheetFormatPr defaultRowHeight="18.75" customHeight="1" x14ac:dyDescent="0.3"/>
  <cols>
    <col min="1" max="1" width="9" style="28"/>
    <col min="2" max="8" width="19.75" style="28" customWidth="1"/>
    <col min="9" max="9" width="19.75" style="49" customWidth="1"/>
    <col min="10" max="11" width="19.75" style="28" customWidth="1"/>
    <col min="12" max="12" width="62.75" style="28" bestFit="1" customWidth="1"/>
    <col min="13" max="17" width="19.75" style="28" customWidth="1"/>
    <col min="18" max="20" width="18.25" style="28" customWidth="1"/>
    <col min="21" max="21" width="19.625" style="28" bestFit="1" customWidth="1"/>
    <col min="22" max="16384" width="9" style="28"/>
  </cols>
  <sheetData>
    <row r="1" spans="2:21" s="45" customFormat="1" ht="18.75" customHeight="1" x14ac:dyDescent="0.3">
      <c r="I1" s="46"/>
    </row>
    <row r="2" spans="2:21" ht="18.75" customHeight="1" x14ac:dyDescent="0.3">
      <c r="B2" s="28" t="s">
        <v>94</v>
      </c>
      <c r="I2" s="28"/>
      <c r="M2" s="45"/>
      <c r="N2" s="45"/>
    </row>
    <row r="3" spans="2:21" ht="18.75" customHeight="1" x14ac:dyDescent="0.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45"/>
      <c r="P3" s="45"/>
      <c r="S3" s="30"/>
      <c r="T3" s="30"/>
      <c r="U3" s="30" t="s">
        <v>60</v>
      </c>
    </row>
    <row r="4" spans="2:21" ht="33" x14ac:dyDescent="0.3">
      <c r="B4" s="32" t="s">
        <v>170</v>
      </c>
      <c r="C4" s="33" t="s">
        <v>61</v>
      </c>
      <c r="D4" s="33" t="s">
        <v>89</v>
      </c>
      <c r="E4" s="33" t="s">
        <v>62</v>
      </c>
      <c r="F4" s="32" t="s">
        <v>63</v>
      </c>
      <c r="G4" s="32" t="s">
        <v>160</v>
      </c>
      <c r="H4" s="32" t="s">
        <v>156</v>
      </c>
      <c r="I4" s="32" t="s">
        <v>147</v>
      </c>
      <c r="J4" s="32" t="s">
        <v>146</v>
      </c>
      <c r="K4" s="32" t="s">
        <v>136</v>
      </c>
      <c r="L4" s="35" t="s">
        <v>78</v>
      </c>
      <c r="M4" s="32" t="s">
        <v>137</v>
      </c>
      <c r="N4" s="32" t="s">
        <v>71</v>
      </c>
      <c r="O4" s="32" t="s">
        <v>57</v>
      </c>
      <c r="P4" s="32" t="s">
        <v>161</v>
      </c>
      <c r="Q4" s="32" t="s">
        <v>91</v>
      </c>
      <c r="R4" s="35" t="s">
        <v>51</v>
      </c>
      <c r="S4" s="35" t="s">
        <v>92</v>
      </c>
      <c r="T4" s="35" t="s">
        <v>107</v>
      </c>
      <c r="U4" s="35" t="s">
        <v>220</v>
      </c>
    </row>
    <row r="5" spans="2:21" ht="18.75" customHeight="1" x14ac:dyDescent="0.3">
      <c r="B5" s="82" t="s">
        <v>176</v>
      </c>
      <c r="C5" s="37" t="s">
        <v>65</v>
      </c>
      <c r="D5" s="37"/>
      <c r="E5" s="38" t="s">
        <v>90</v>
      </c>
      <c r="F5" s="73"/>
      <c r="G5" s="73"/>
      <c r="H5" s="73" t="s">
        <v>157</v>
      </c>
      <c r="I5" s="82">
        <f>SUM('6.-(1) Gross IRR'!F5:F9)</f>
        <v>0</v>
      </c>
      <c r="J5" s="82">
        <f>SUM('6.-(1) Gross IRR'!G5:G9)</f>
        <v>0</v>
      </c>
      <c r="K5" s="82">
        <f>SUM('6.-(1) Gross IRR'!H5:H9)</f>
        <v>0</v>
      </c>
      <c r="L5" s="100" t="s">
        <v>246</v>
      </c>
      <c r="M5" s="82">
        <f>SUM('6.-(1) Gross IRR'!I5:I9)</f>
        <v>0</v>
      </c>
      <c r="N5" s="82" t="e">
        <f>'6.-(1) Gross IRR'!K9</f>
        <v>#DIV/0!</v>
      </c>
      <c r="O5" s="82" t="e">
        <f>'6.-(1) Gross IRR'!L9</f>
        <v>#NUM!</v>
      </c>
      <c r="P5" s="82" t="s">
        <v>194</v>
      </c>
      <c r="Q5" s="82"/>
      <c r="R5" s="82"/>
      <c r="S5" s="82"/>
      <c r="T5" s="97" t="s">
        <v>188</v>
      </c>
      <c r="U5" s="100" t="s">
        <v>222</v>
      </c>
    </row>
    <row r="6" spans="2:21" ht="18.75" customHeight="1" x14ac:dyDescent="0.3">
      <c r="B6" s="82" t="s">
        <v>176</v>
      </c>
      <c r="C6" s="38" t="s">
        <v>66</v>
      </c>
      <c r="D6" s="37"/>
      <c r="E6" s="38" t="s">
        <v>73</v>
      </c>
      <c r="F6" s="82"/>
      <c r="G6" s="82"/>
      <c r="H6" s="82" t="s">
        <v>158</v>
      </c>
      <c r="I6" s="82"/>
      <c r="J6" s="82"/>
      <c r="K6" s="82"/>
      <c r="L6" s="106" t="s">
        <v>248</v>
      </c>
      <c r="M6" s="82"/>
      <c r="N6" s="82"/>
      <c r="O6" s="82"/>
      <c r="P6" s="82" t="s">
        <v>162</v>
      </c>
      <c r="Q6" s="82"/>
      <c r="R6" s="82"/>
      <c r="S6" s="82"/>
      <c r="T6" s="97" t="s">
        <v>189</v>
      </c>
      <c r="U6" s="100" t="s">
        <v>221</v>
      </c>
    </row>
    <row r="7" spans="2:21" ht="18.75" customHeight="1" x14ac:dyDescent="0.3">
      <c r="B7" s="82" t="s">
        <v>176</v>
      </c>
      <c r="C7" s="37" t="s">
        <v>85</v>
      </c>
      <c r="D7" s="37"/>
      <c r="E7" s="45" t="s">
        <v>151</v>
      </c>
      <c r="F7" s="82"/>
      <c r="G7" s="82"/>
      <c r="H7" s="82" t="s">
        <v>159</v>
      </c>
      <c r="I7" s="82"/>
      <c r="J7" s="82"/>
      <c r="K7" s="82"/>
      <c r="L7" s="98" t="str">
        <f>H7</f>
        <v>회수완료</v>
      </c>
      <c r="M7" s="82"/>
      <c r="N7" s="82"/>
      <c r="O7" s="82"/>
      <c r="P7" s="82"/>
      <c r="Q7" s="82"/>
      <c r="R7" s="82"/>
      <c r="S7" s="82"/>
      <c r="T7" s="97" t="s">
        <v>190</v>
      </c>
      <c r="U7" s="100"/>
    </row>
    <row r="8" spans="2:21" ht="18.75" customHeight="1" x14ac:dyDescent="0.3">
      <c r="B8" s="82" t="s">
        <v>176</v>
      </c>
      <c r="C8" s="38" t="s">
        <v>67</v>
      </c>
      <c r="D8" s="37"/>
      <c r="E8" s="38"/>
      <c r="F8" s="82"/>
      <c r="G8" s="82"/>
      <c r="H8" s="82"/>
      <c r="I8" s="82"/>
      <c r="J8" s="82"/>
      <c r="K8" s="82"/>
      <c r="L8" s="97" t="s">
        <v>186</v>
      </c>
      <c r="M8" s="82"/>
      <c r="N8" s="82"/>
      <c r="O8" s="82"/>
      <c r="P8" s="82"/>
      <c r="Q8" s="82"/>
      <c r="R8" s="82"/>
      <c r="S8" s="82"/>
      <c r="T8" s="97" t="s">
        <v>191</v>
      </c>
      <c r="U8" s="100"/>
    </row>
    <row r="9" spans="2:21" ht="18.75" customHeight="1" x14ac:dyDescent="0.3">
      <c r="B9" s="100" t="s">
        <v>173</v>
      </c>
      <c r="C9" s="38" t="s">
        <v>202</v>
      </c>
      <c r="D9" s="37"/>
      <c r="E9" s="38"/>
      <c r="F9" s="100"/>
      <c r="G9" s="100"/>
      <c r="H9" s="100"/>
      <c r="I9" s="100"/>
      <c r="J9" s="100"/>
      <c r="K9" s="100"/>
      <c r="L9" s="105" t="s">
        <v>247</v>
      </c>
      <c r="M9" s="100"/>
      <c r="N9" s="100"/>
      <c r="O9" s="100"/>
      <c r="P9" s="100"/>
      <c r="Q9" s="100"/>
      <c r="R9" s="100"/>
      <c r="S9" s="100"/>
      <c r="T9" s="100" t="s">
        <v>201</v>
      </c>
      <c r="U9" s="100"/>
    </row>
    <row r="10" spans="2:21" s="93" customFormat="1" ht="18.75" customHeight="1" x14ac:dyDescent="0.3">
      <c r="B10" s="48" t="s">
        <v>173</v>
      </c>
      <c r="C10" s="48" t="s">
        <v>171</v>
      </c>
      <c r="D10" s="92"/>
      <c r="E10" s="48"/>
      <c r="F10" s="47"/>
      <c r="G10" s="47"/>
      <c r="H10" s="94"/>
      <c r="I10" s="47">
        <f>SUM(I5:I9)</f>
        <v>0</v>
      </c>
      <c r="J10" s="47">
        <f t="shared" ref="J10:K10" si="0">SUM(J5:J9)</f>
        <v>0</v>
      </c>
      <c r="K10" s="47">
        <f t="shared" si="0"/>
        <v>0</v>
      </c>
      <c r="L10" s="47"/>
      <c r="M10" s="47">
        <f t="shared" ref="M10" si="1">SUM(M5:M8)</f>
        <v>0</v>
      </c>
      <c r="N10" s="47" t="e">
        <f>SUMPRODUCT(N5:N9,I5:I9)/I10</f>
        <v>#DIV/0!</v>
      </c>
      <c r="O10" s="47" t="e">
        <f>SUMPRODUCT(O5:O9,I5:I9)/I10</f>
        <v>#NUM!</v>
      </c>
      <c r="P10" s="47"/>
      <c r="Q10" s="47"/>
      <c r="R10" s="47"/>
      <c r="S10" s="47"/>
      <c r="T10" s="47"/>
      <c r="U10" s="47"/>
    </row>
    <row r="11" spans="2:21" ht="18.75" customHeight="1" x14ac:dyDescent="0.3">
      <c r="B11" s="82" t="s">
        <v>174</v>
      </c>
      <c r="C11" s="38" t="s">
        <v>69</v>
      </c>
      <c r="D11" s="37"/>
      <c r="E11" s="38"/>
      <c r="F11" s="82"/>
      <c r="G11" s="82"/>
      <c r="H11" s="82"/>
      <c r="I11" s="82"/>
      <c r="J11" s="82"/>
      <c r="K11" s="82"/>
      <c r="L11" s="97" t="s">
        <v>187</v>
      </c>
      <c r="M11" s="82"/>
      <c r="N11" s="82"/>
      <c r="O11" s="82"/>
      <c r="P11" s="82"/>
      <c r="Q11" s="82"/>
      <c r="R11" s="82"/>
      <c r="S11" s="82"/>
      <c r="T11" s="97"/>
      <c r="U11" s="100"/>
    </row>
    <row r="12" spans="2:21" ht="18.75" customHeight="1" x14ac:dyDescent="0.3">
      <c r="B12" s="82" t="s">
        <v>174</v>
      </c>
      <c r="C12" s="38" t="s">
        <v>198</v>
      </c>
      <c r="D12" s="38"/>
      <c r="E12" s="38"/>
      <c r="F12" s="82"/>
      <c r="G12" s="82"/>
      <c r="H12" s="82"/>
      <c r="I12" s="82"/>
      <c r="J12" s="82"/>
      <c r="K12" s="82"/>
      <c r="M12" s="82"/>
      <c r="N12" s="82"/>
      <c r="O12" s="82"/>
      <c r="P12" s="82"/>
      <c r="Q12" s="82"/>
      <c r="R12" s="82"/>
      <c r="S12" s="82"/>
      <c r="T12" s="97"/>
      <c r="U12" s="100"/>
    </row>
    <row r="13" spans="2:21" ht="18.75" customHeight="1" x14ac:dyDescent="0.3">
      <c r="B13" s="82" t="s">
        <v>174</v>
      </c>
      <c r="C13" s="37" t="s">
        <v>203</v>
      </c>
      <c r="D13" s="38"/>
      <c r="E13" s="38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97"/>
      <c r="U13" s="100"/>
    </row>
    <row r="14" spans="2:21" ht="19.5" customHeight="1" x14ac:dyDescent="0.3">
      <c r="B14" s="82" t="s">
        <v>174</v>
      </c>
      <c r="C14" s="38" t="s">
        <v>204</v>
      </c>
      <c r="D14" s="38"/>
      <c r="E14" s="38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97"/>
      <c r="U14" s="100"/>
    </row>
    <row r="15" spans="2:21" ht="19.5" customHeight="1" x14ac:dyDescent="0.3">
      <c r="B15" s="100" t="s">
        <v>174</v>
      </c>
      <c r="C15" s="38" t="s">
        <v>205</v>
      </c>
      <c r="D15" s="38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2:21" ht="19.5" customHeight="1" x14ac:dyDescent="0.3">
      <c r="B16" s="48" t="s">
        <v>174</v>
      </c>
      <c r="C16" s="48" t="s">
        <v>171</v>
      </c>
      <c r="D16" s="48"/>
      <c r="E16" s="48"/>
      <c r="F16" s="47"/>
      <c r="G16" s="47"/>
      <c r="H16" s="47"/>
      <c r="I16" s="47">
        <f>SUM(I11:I15)</f>
        <v>0</v>
      </c>
      <c r="J16" s="47">
        <f t="shared" ref="J16:K16" si="2">SUM(J11:J15)</f>
        <v>0</v>
      </c>
      <c r="K16" s="47">
        <f t="shared" si="2"/>
        <v>0</v>
      </c>
      <c r="L16" s="47"/>
      <c r="M16" s="47">
        <f t="shared" ref="M16" si="3">SUM(M11:M14)</f>
        <v>0</v>
      </c>
      <c r="N16" s="47" t="e">
        <f>SUMPRODUCT(N11:N15,I11:I15)/I16</f>
        <v>#DIV/0!</v>
      </c>
      <c r="O16" s="47" t="e">
        <f>SUMPRODUCT(O11:O15,I11:I15)/I16</f>
        <v>#DIV/0!</v>
      </c>
      <c r="P16" s="47"/>
      <c r="Q16" s="47"/>
      <c r="R16" s="47"/>
      <c r="S16" s="47"/>
      <c r="T16" s="47"/>
      <c r="U16" s="47"/>
    </row>
    <row r="17" spans="2:21" ht="18.75" customHeight="1" x14ac:dyDescent="0.3">
      <c r="B17" s="82" t="s">
        <v>175</v>
      </c>
      <c r="C17" s="37" t="s">
        <v>206</v>
      </c>
      <c r="D17" s="38"/>
      <c r="E17" s="38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97"/>
      <c r="U17" s="100"/>
    </row>
    <row r="18" spans="2:21" ht="18.75" customHeight="1" x14ac:dyDescent="0.3">
      <c r="B18" s="82" t="s">
        <v>175</v>
      </c>
      <c r="C18" s="38" t="s">
        <v>207</v>
      </c>
      <c r="D18" s="38"/>
      <c r="E18" s="38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97"/>
      <c r="U18" s="100"/>
    </row>
    <row r="19" spans="2:21" ht="18.75" customHeight="1" x14ac:dyDescent="0.3">
      <c r="B19" s="82" t="s">
        <v>175</v>
      </c>
      <c r="C19" s="37" t="s">
        <v>208</v>
      </c>
      <c r="D19" s="38"/>
      <c r="E19" s="38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97"/>
      <c r="U19" s="100"/>
    </row>
    <row r="20" spans="2:21" ht="18.75" customHeight="1" x14ac:dyDescent="0.3">
      <c r="B20" s="82" t="s">
        <v>175</v>
      </c>
      <c r="C20" s="37" t="s">
        <v>209</v>
      </c>
      <c r="D20" s="38"/>
      <c r="E20" s="38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97"/>
      <c r="U20" s="100"/>
    </row>
    <row r="21" spans="2:21" ht="18.75" customHeight="1" x14ac:dyDescent="0.3">
      <c r="B21" s="100" t="s">
        <v>175</v>
      </c>
      <c r="C21" s="37" t="s">
        <v>210</v>
      </c>
      <c r="D21" s="38"/>
      <c r="E21" s="38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2:21" ht="18.75" customHeight="1" x14ac:dyDescent="0.3">
      <c r="B22" s="48" t="s">
        <v>175</v>
      </c>
      <c r="C22" s="48" t="s">
        <v>171</v>
      </c>
      <c r="D22" s="48"/>
      <c r="E22" s="48"/>
      <c r="F22" s="47"/>
      <c r="G22" s="47"/>
      <c r="H22" s="47"/>
      <c r="I22" s="47">
        <f>SUM(I17:I21)</f>
        <v>0</v>
      </c>
      <c r="J22" s="47">
        <f t="shared" ref="J22:K22" si="4">SUM(J17:J21)</f>
        <v>0</v>
      </c>
      <c r="K22" s="47">
        <f t="shared" si="4"/>
        <v>0</v>
      </c>
      <c r="L22" s="47"/>
      <c r="M22" s="47">
        <f t="shared" ref="M22" si="5">SUM(M17:M20)</f>
        <v>0</v>
      </c>
      <c r="N22" s="47" t="e">
        <f>SUMPRODUCT(N17:N21,I17:I21)/I22</f>
        <v>#DIV/0!</v>
      </c>
      <c r="O22" s="47" t="e">
        <f>SUMPRODUCT(O17:O21,I17:I21)/I22</f>
        <v>#DIV/0!</v>
      </c>
      <c r="P22" s="47"/>
      <c r="Q22" s="47"/>
      <c r="R22" s="47"/>
      <c r="S22" s="47"/>
      <c r="T22" s="47"/>
      <c r="U22" s="47"/>
    </row>
    <row r="23" spans="2:21" ht="18.75" customHeight="1" x14ac:dyDescent="0.3">
      <c r="B23" s="140" t="s">
        <v>88</v>
      </c>
      <c r="C23" s="141"/>
      <c r="D23" s="47"/>
      <c r="E23" s="47"/>
      <c r="F23" s="47"/>
      <c r="G23" s="47"/>
      <c r="H23" s="47"/>
      <c r="I23" s="47">
        <f>I10+I16+I22</f>
        <v>0</v>
      </c>
      <c r="J23" s="47">
        <f t="shared" ref="J23:K23" si="6">J10+J16+J22</f>
        <v>0</v>
      </c>
      <c r="K23" s="47">
        <f t="shared" si="6"/>
        <v>0</v>
      </c>
      <c r="L23" s="47"/>
      <c r="M23" s="47">
        <f>M10+M16+M22</f>
        <v>0</v>
      </c>
      <c r="N23" s="95" t="e">
        <f>(I10*N10+I16*N16+I22*N22)/I23</f>
        <v>#DIV/0!</v>
      </c>
      <c r="O23" s="95" t="e">
        <f>(I10*O10+I16*O16+I22*O22)/I23</f>
        <v>#NUM!</v>
      </c>
      <c r="P23" s="47"/>
      <c r="Q23" s="47"/>
      <c r="R23" s="47"/>
      <c r="S23" s="47"/>
      <c r="T23" s="47"/>
      <c r="U23" s="47"/>
    </row>
    <row r="24" spans="2:21" ht="18.75" customHeight="1" x14ac:dyDescent="0.3">
      <c r="B24" s="139"/>
      <c r="C24" s="139"/>
      <c r="D24" s="139"/>
      <c r="I24" s="28"/>
    </row>
    <row r="25" spans="2:21" ht="18.75" customHeight="1" x14ac:dyDescent="0.3">
      <c r="B25" s="71"/>
      <c r="I25" s="28"/>
    </row>
    <row r="26" spans="2:21" ht="18.75" customHeight="1" x14ac:dyDescent="0.3">
      <c r="B26" s="71"/>
      <c r="I26" s="28"/>
    </row>
    <row r="27" spans="2:21" ht="18.75" customHeight="1" x14ac:dyDescent="0.3">
      <c r="B27" s="70"/>
    </row>
  </sheetData>
  <mergeCells count="2">
    <mergeCell ref="B24:D24"/>
    <mergeCell ref="B23:C23"/>
  </mergeCells>
  <phoneticPr fontId="1" type="noConversion"/>
  <pageMargins left="0.7" right="0.7" top="0.75" bottom="0.75" header="0.3" footer="0.3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Q81"/>
  <sheetViews>
    <sheetView showGridLines="0" topLeftCell="A46" zoomScale="70" zoomScaleNormal="70" workbookViewId="0">
      <selection activeCell="F22" sqref="F22"/>
    </sheetView>
  </sheetViews>
  <sheetFormatPr defaultRowHeight="16.5" x14ac:dyDescent="0.3"/>
  <cols>
    <col min="2" max="2" width="18.5" style="1" customWidth="1"/>
    <col min="3" max="5" width="18.5" style="11" customWidth="1"/>
    <col min="6" max="7" width="18.5" style="1" customWidth="1"/>
    <col min="8" max="8" width="22.75" style="1" bestFit="1" customWidth="1"/>
    <col min="9" max="16" width="18.5" style="1" customWidth="1"/>
  </cols>
  <sheetData>
    <row r="1" spans="2:17" x14ac:dyDescent="0.3">
      <c r="K1"/>
      <c r="L1"/>
      <c r="M1"/>
      <c r="N1"/>
      <c r="O1"/>
      <c r="P1"/>
    </row>
    <row r="2" spans="2:17" x14ac:dyDescent="0.3">
      <c r="B2" s="8" t="s">
        <v>179</v>
      </c>
      <c r="C2" s="8"/>
      <c r="D2" s="8"/>
      <c r="E2" s="8"/>
      <c r="F2" s="8"/>
      <c r="G2" s="8"/>
      <c r="H2" s="8"/>
      <c r="I2" s="8"/>
      <c r="J2" s="26"/>
      <c r="K2"/>
      <c r="L2"/>
      <c r="M2"/>
      <c r="N2"/>
      <c r="O2"/>
      <c r="P2"/>
    </row>
    <row r="3" spans="2:17" x14ac:dyDescent="0.3">
      <c r="B3" s="18"/>
      <c r="C3" s="18"/>
      <c r="D3" s="18"/>
      <c r="E3" s="18"/>
      <c r="F3" s="18"/>
      <c r="G3" s="18"/>
      <c r="H3" s="18"/>
      <c r="J3" s="26"/>
      <c r="L3" s="26" t="s">
        <v>83</v>
      </c>
    </row>
    <row r="4" spans="2:17" x14ac:dyDescent="0.3">
      <c r="B4" s="41" t="s">
        <v>180</v>
      </c>
      <c r="C4" s="41" t="s">
        <v>1</v>
      </c>
      <c r="D4" s="41" t="s">
        <v>166</v>
      </c>
      <c r="E4" s="42" t="s">
        <v>72</v>
      </c>
      <c r="F4" s="32" t="s">
        <v>147</v>
      </c>
      <c r="G4" s="32" t="s">
        <v>146</v>
      </c>
      <c r="H4" s="32" t="s">
        <v>136</v>
      </c>
      <c r="I4" s="32" t="s">
        <v>137</v>
      </c>
      <c r="J4" s="41" t="s">
        <v>163</v>
      </c>
      <c r="K4" s="32" t="s">
        <v>71</v>
      </c>
      <c r="L4" s="41" t="s">
        <v>120</v>
      </c>
      <c r="Q4" s="1"/>
    </row>
    <row r="5" spans="2:17" x14ac:dyDescent="0.3">
      <c r="B5" s="142" t="s">
        <v>173</v>
      </c>
      <c r="C5" s="133" t="s">
        <v>93</v>
      </c>
      <c r="D5" s="38" t="s">
        <v>90</v>
      </c>
      <c r="E5" s="84"/>
      <c r="F5" s="44"/>
      <c r="G5" s="44"/>
      <c r="H5" s="44"/>
      <c r="I5" s="44">
        <f>G5+H5</f>
        <v>0</v>
      </c>
      <c r="J5" s="44">
        <f>I5-F5</f>
        <v>0</v>
      </c>
      <c r="K5" s="44"/>
      <c r="L5" s="44"/>
      <c r="Q5" s="1"/>
    </row>
    <row r="6" spans="2:17" s="1" customFormat="1" x14ac:dyDescent="0.3">
      <c r="B6" s="142"/>
      <c r="C6" s="133"/>
      <c r="E6" s="84"/>
      <c r="F6" s="44"/>
      <c r="G6" s="44"/>
      <c r="H6" s="44"/>
      <c r="I6" s="44">
        <f t="shared" ref="I6:I9" si="0">G6+H6</f>
        <v>0</v>
      </c>
      <c r="J6" s="44">
        <f>I6-F6</f>
        <v>0</v>
      </c>
      <c r="K6" s="44"/>
      <c r="L6" s="44"/>
    </row>
    <row r="7" spans="2:17" s="1" customFormat="1" x14ac:dyDescent="0.3">
      <c r="B7" s="142"/>
      <c r="C7" s="133"/>
      <c r="D7" s="84"/>
      <c r="E7" s="84"/>
      <c r="F7" s="44"/>
      <c r="G7" s="44"/>
      <c r="H7" s="44"/>
      <c r="I7" s="44">
        <f t="shared" si="0"/>
        <v>0</v>
      </c>
      <c r="J7" s="44">
        <f>I7-F7</f>
        <v>0</v>
      </c>
      <c r="K7" s="44"/>
      <c r="L7" s="44"/>
    </row>
    <row r="8" spans="2:17" s="1" customFormat="1" x14ac:dyDescent="0.3">
      <c r="B8" s="142"/>
      <c r="C8" s="133"/>
      <c r="D8" s="82"/>
      <c r="E8" s="84"/>
      <c r="F8" s="84"/>
      <c r="G8" s="44"/>
      <c r="H8" s="44"/>
      <c r="I8" s="44">
        <f t="shared" si="0"/>
        <v>0</v>
      </c>
      <c r="J8" s="44">
        <f t="shared" ref="J8:J9" si="1">I8-F8</f>
        <v>0</v>
      </c>
      <c r="K8" s="44"/>
      <c r="L8" s="44"/>
    </row>
    <row r="9" spans="2:17" s="1" customFormat="1" x14ac:dyDescent="0.3">
      <c r="B9" s="142"/>
      <c r="C9" s="133"/>
      <c r="D9" s="82"/>
      <c r="E9" s="73">
        <v>44651</v>
      </c>
      <c r="F9" s="44"/>
      <c r="G9" s="44"/>
      <c r="H9" s="44"/>
      <c r="I9" s="44">
        <f t="shared" si="0"/>
        <v>0</v>
      </c>
      <c r="J9" s="44">
        <f t="shared" si="1"/>
        <v>0</v>
      </c>
      <c r="K9" s="44" t="e">
        <f>SUM(I5:I9)/SUM(F5:F9)</f>
        <v>#DIV/0!</v>
      </c>
      <c r="L9" s="85" t="e">
        <f>XIRR(J5:J9,E5:E9)</f>
        <v>#NUM!</v>
      </c>
    </row>
    <row r="10" spans="2:17" s="1" customFormat="1" x14ac:dyDescent="0.3">
      <c r="B10" s="142"/>
      <c r="C10" s="133" t="s">
        <v>153</v>
      </c>
      <c r="D10" s="38" t="s">
        <v>73</v>
      </c>
      <c r="E10" s="43"/>
      <c r="F10" s="44"/>
      <c r="G10" s="44"/>
      <c r="H10" s="44"/>
      <c r="I10" s="44">
        <f>G10+H10</f>
        <v>0</v>
      </c>
      <c r="J10" s="44">
        <f>I10-F10</f>
        <v>0</v>
      </c>
      <c r="K10" s="44"/>
      <c r="L10" s="44"/>
    </row>
    <row r="11" spans="2:17" s="1" customFormat="1" x14ac:dyDescent="0.3">
      <c r="B11" s="142"/>
      <c r="C11" s="133"/>
      <c r="E11" s="43"/>
      <c r="F11" s="44"/>
      <c r="G11" s="44"/>
      <c r="H11" s="44"/>
      <c r="I11" s="44">
        <f t="shared" ref="I11:I14" si="2">G11+H11</f>
        <v>0</v>
      </c>
      <c r="J11" s="44">
        <f>I11-F11</f>
        <v>0</v>
      </c>
      <c r="K11" s="44"/>
      <c r="L11" s="44"/>
    </row>
    <row r="12" spans="2:17" s="1" customFormat="1" x14ac:dyDescent="0.3">
      <c r="B12" s="142"/>
      <c r="C12" s="133"/>
      <c r="D12" s="82"/>
      <c r="E12" s="43"/>
      <c r="F12" s="44"/>
      <c r="G12" s="44"/>
      <c r="H12" s="44"/>
      <c r="I12" s="44">
        <f t="shared" si="2"/>
        <v>0</v>
      </c>
      <c r="J12" s="44">
        <f>I12-F12</f>
        <v>0</v>
      </c>
      <c r="K12" s="44"/>
      <c r="L12" s="44"/>
    </row>
    <row r="13" spans="2:17" s="1" customFormat="1" x14ac:dyDescent="0.3">
      <c r="B13" s="142"/>
      <c r="C13" s="133"/>
      <c r="D13" s="82"/>
      <c r="E13" s="43"/>
      <c r="F13" s="44"/>
      <c r="G13" s="44"/>
      <c r="H13" s="44"/>
      <c r="I13" s="44">
        <f t="shared" si="2"/>
        <v>0</v>
      </c>
      <c r="J13" s="44">
        <f t="shared" ref="J13:J14" si="3">I13-F13</f>
        <v>0</v>
      </c>
      <c r="K13" s="44"/>
      <c r="L13" s="44"/>
    </row>
    <row r="14" spans="2:17" s="1" customFormat="1" x14ac:dyDescent="0.3">
      <c r="B14" s="142"/>
      <c r="C14" s="133"/>
      <c r="D14" s="82"/>
      <c r="E14" s="73">
        <v>44651</v>
      </c>
      <c r="F14" s="44"/>
      <c r="G14" s="44"/>
      <c r="H14" s="44"/>
      <c r="I14" s="44">
        <f t="shared" si="2"/>
        <v>0</v>
      </c>
      <c r="J14" s="44">
        <f t="shared" si="3"/>
        <v>0</v>
      </c>
      <c r="K14" s="44" t="e">
        <f>SUM(I10:I14)/SUM(F10:F14)</f>
        <v>#DIV/0!</v>
      </c>
      <c r="L14" s="85" t="e">
        <f>XIRR(J10:J14,E10:E14)</f>
        <v>#NUM!</v>
      </c>
    </row>
    <row r="15" spans="2:17" s="1" customFormat="1" x14ac:dyDescent="0.3">
      <c r="B15" s="142"/>
      <c r="C15" s="133" t="s">
        <v>154</v>
      </c>
      <c r="D15" s="45" t="s">
        <v>151</v>
      </c>
      <c r="E15" s="43"/>
      <c r="F15" s="44"/>
      <c r="G15" s="44"/>
      <c r="H15" s="44"/>
      <c r="I15" s="44"/>
      <c r="J15" s="44"/>
      <c r="K15" s="44"/>
      <c r="L15" s="44"/>
    </row>
    <row r="16" spans="2:17" s="1" customFormat="1" x14ac:dyDescent="0.3">
      <c r="B16" s="142"/>
      <c r="C16" s="133"/>
      <c r="D16" s="82"/>
      <c r="E16" s="43"/>
      <c r="F16" s="44"/>
      <c r="G16" s="44"/>
      <c r="H16" s="44"/>
      <c r="I16" s="44"/>
      <c r="J16" s="44"/>
      <c r="K16" s="44"/>
      <c r="L16" s="44"/>
    </row>
    <row r="17" spans="2:17" s="1" customFormat="1" x14ac:dyDescent="0.3">
      <c r="B17" s="142"/>
      <c r="C17" s="133"/>
      <c r="D17" s="82"/>
      <c r="E17" s="43"/>
      <c r="F17" s="44"/>
      <c r="G17" s="44"/>
      <c r="H17" s="44"/>
      <c r="I17" s="44"/>
      <c r="J17" s="44"/>
      <c r="K17" s="44"/>
      <c r="L17" s="44"/>
    </row>
    <row r="18" spans="2:17" s="1" customFormat="1" x14ac:dyDescent="0.3">
      <c r="B18" s="142"/>
      <c r="C18" s="133"/>
      <c r="D18" s="82"/>
      <c r="E18" s="43"/>
      <c r="F18" s="44"/>
      <c r="G18" s="44"/>
      <c r="H18" s="44"/>
      <c r="I18" s="44"/>
      <c r="J18" s="44"/>
      <c r="K18" s="44"/>
      <c r="L18" s="44"/>
    </row>
    <row r="19" spans="2:17" s="1" customFormat="1" x14ac:dyDescent="0.3">
      <c r="B19" s="142"/>
      <c r="C19" s="133"/>
      <c r="D19" s="82"/>
      <c r="E19" s="73">
        <v>44651</v>
      </c>
      <c r="F19" s="44"/>
      <c r="G19" s="44"/>
      <c r="H19" s="44"/>
      <c r="I19" s="44"/>
      <c r="J19" s="44"/>
      <c r="K19" s="44"/>
      <c r="L19" s="44"/>
    </row>
    <row r="20" spans="2:17" s="1" customFormat="1" x14ac:dyDescent="0.3">
      <c r="B20" s="142"/>
      <c r="C20" s="133" t="s">
        <v>211</v>
      </c>
      <c r="D20" s="100"/>
      <c r="E20" s="43"/>
      <c r="F20" s="44"/>
      <c r="G20" s="44"/>
      <c r="H20" s="44"/>
      <c r="I20" s="44"/>
      <c r="J20" s="44"/>
      <c r="K20" s="44"/>
      <c r="L20" s="44"/>
    </row>
    <row r="21" spans="2:17" s="1" customFormat="1" x14ac:dyDescent="0.3">
      <c r="B21" s="142"/>
      <c r="C21" s="133"/>
      <c r="D21" s="100"/>
      <c r="E21" s="43"/>
      <c r="F21" s="44"/>
      <c r="G21" s="44"/>
      <c r="H21" s="44"/>
      <c r="I21" s="44"/>
      <c r="J21" s="44"/>
      <c r="K21" s="44"/>
      <c r="L21" s="44"/>
    </row>
    <row r="22" spans="2:17" s="1" customFormat="1" x14ac:dyDescent="0.3">
      <c r="B22" s="142"/>
      <c r="C22" s="133"/>
      <c r="D22" s="100"/>
      <c r="E22" s="43"/>
      <c r="F22" s="44"/>
      <c r="G22" s="44"/>
      <c r="H22" s="44"/>
      <c r="I22" s="44"/>
      <c r="J22" s="44"/>
      <c r="K22" s="44"/>
      <c r="L22" s="44"/>
    </row>
    <row r="23" spans="2:17" s="1" customFormat="1" x14ac:dyDescent="0.3">
      <c r="B23" s="142"/>
      <c r="C23" s="133"/>
      <c r="D23" s="100"/>
      <c r="E23" s="43"/>
      <c r="F23" s="44"/>
      <c r="G23" s="44"/>
      <c r="H23" s="44"/>
      <c r="I23" s="44"/>
      <c r="J23" s="44"/>
      <c r="K23" s="44"/>
      <c r="L23" s="44"/>
    </row>
    <row r="24" spans="2:17" s="1" customFormat="1" x14ac:dyDescent="0.3">
      <c r="B24" s="142"/>
      <c r="C24" s="133"/>
      <c r="D24" s="100"/>
      <c r="E24" s="73">
        <v>44651</v>
      </c>
      <c r="F24" s="44"/>
      <c r="G24" s="44"/>
      <c r="H24" s="44"/>
      <c r="I24" s="44"/>
      <c r="J24" s="44"/>
      <c r="K24" s="44"/>
      <c r="L24" s="44"/>
    </row>
    <row r="25" spans="2:17" s="1" customFormat="1" x14ac:dyDescent="0.3">
      <c r="B25" s="142"/>
      <c r="C25" s="133" t="s">
        <v>196</v>
      </c>
      <c r="D25" s="100"/>
      <c r="E25" s="43"/>
      <c r="F25" s="44"/>
      <c r="G25" s="44"/>
      <c r="H25" s="44"/>
      <c r="I25" s="44"/>
      <c r="J25" s="44"/>
      <c r="K25" s="44"/>
      <c r="L25" s="44"/>
    </row>
    <row r="26" spans="2:17" s="1" customFormat="1" x14ac:dyDescent="0.3">
      <c r="B26" s="142"/>
      <c r="C26" s="133"/>
      <c r="D26" s="100"/>
      <c r="E26" s="43"/>
      <c r="F26" s="44"/>
      <c r="G26" s="44"/>
      <c r="H26" s="44"/>
      <c r="I26" s="44"/>
      <c r="J26" s="44"/>
      <c r="K26" s="44"/>
      <c r="L26" s="44"/>
    </row>
    <row r="27" spans="2:17" s="1" customFormat="1" x14ac:dyDescent="0.3">
      <c r="B27" s="142"/>
      <c r="C27" s="133"/>
      <c r="D27" s="100"/>
      <c r="E27" s="43"/>
      <c r="F27" s="44"/>
      <c r="G27" s="44"/>
      <c r="H27" s="44"/>
      <c r="I27" s="44"/>
      <c r="J27" s="44"/>
      <c r="K27" s="44"/>
      <c r="L27" s="44"/>
    </row>
    <row r="28" spans="2:17" s="1" customFormat="1" x14ac:dyDescent="0.3">
      <c r="B28" s="142"/>
      <c r="C28" s="133"/>
      <c r="D28" s="100"/>
      <c r="E28" s="43"/>
      <c r="F28" s="44"/>
      <c r="G28" s="44"/>
      <c r="H28" s="44"/>
      <c r="I28" s="44"/>
      <c r="J28" s="44"/>
      <c r="K28" s="44"/>
      <c r="L28" s="44"/>
    </row>
    <row r="29" spans="2:17" s="1" customFormat="1" x14ac:dyDescent="0.3">
      <c r="B29" s="142"/>
      <c r="C29" s="133"/>
      <c r="D29" s="100"/>
      <c r="E29" s="73">
        <v>44651</v>
      </c>
      <c r="F29" s="44"/>
      <c r="G29" s="44"/>
      <c r="H29" s="44"/>
      <c r="I29" s="44"/>
      <c r="J29" s="44"/>
      <c r="K29" s="44"/>
      <c r="L29" s="44"/>
    </row>
    <row r="30" spans="2:17" s="1" customFormat="1" x14ac:dyDescent="0.3">
      <c r="B30" s="101"/>
      <c r="C30" s="102"/>
      <c r="D30" s="102"/>
      <c r="E30" s="103"/>
      <c r="F30" s="104"/>
      <c r="G30" s="104"/>
      <c r="H30" s="104"/>
      <c r="I30" s="104"/>
      <c r="J30" s="104"/>
      <c r="K30" s="104"/>
      <c r="L30" s="104"/>
    </row>
    <row r="31" spans="2:17" s="1" customFormat="1" x14ac:dyDescent="0.3">
      <c r="B31" s="142" t="s">
        <v>174</v>
      </c>
      <c r="C31" s="133" t="s">
        <v>212</v>
      </c>
      <c r="D31" s="100"/>
      <c r="E31" s="84"/>
      <c r="F31" s="44"/>
      <c r="G31" s="44"/>
      <c r="H31" s="44"/>
      <c r="I31" s="44">
        <f>G31+H31</f>
        <v>0</v>
      </c>
      <c r="J31" s="44">
        <f>I31-F31</f>
        <v>0</v>
      </c>
      <c r="K31" s="44"/>
      <c r="L31" s="44"/>
      <c r="Q31"/>
    </row>
    <row r="32" spans="2:17" s="1" customFormat="1" x14ac:dyDescent="0.3">
      <c r="B32" s="142"/>
      <c r="C32" s="133"/>
      <c r="D32" s="100"/>
      <c r="E32" s="84"/>
      <c r="F32" s="44"/>
      <c r="G32" s="44"/>
      <c r="H32" s="44"/>
      <c r="I32" s="44">
        <f t="shared" ref="I32:I35" si="4">G32+H32</f>
        <v>0</v>
      </c>
      <c r="J32" s="44">
        <f>I32-F32</f>
        <v>0</v>
      </c>
      <c r="K32" s="44"/>
      <c r="L32" s="44"/>
      <c r="Q32"/>
    </row>
    <row r="33" spans="2:17" s="1" customFormat="1" x14ac:dyDescent="0.3">
      <c r="B33" s="142"/>
      <c r="C33" s="133"/>
      <c r="D33" s="100"/>
      <c r="E33" s="84"/>
      <c r="F33" s="44"/>
      <c r="G33" s="44"/>
      <c r="H33" s="44"/>
      <c r="I33" s="44">
        <f t="shared" si="4"/>
        <v>0</v>
      </c>
      <c r="J33" s="44">
        <f>I33-F33</f>
        <v>0</v>
      </c>
      <c r="K33" s="44"/>
      <c r="L33" s="44"/>
      <c r="Q33"/>
    </row>
    <row r="34" spans="2:17" s="1" customFormat="1" x14ac:dyDescent="0.3">
      <c r="B34" s="142"/>
      <c r="C34" s="133"/>
      <c r="D34" s="100"/>
      <c r="E34" s="84"/>
      <c r="F34" s="84"/>
      <c r="G34" s="44"/>
      <c r="H34" s="44"/>
      <c r="I34" s="44">
        <f t="shared" si="4"/>
        <v>0</v>
      </c>
      <c r="J34" s="44">
        <f t="shared" ref="J34:J35" si="5">I34-F34</f>
        <v>0</v>
      </c>
      <c r="K34" s="44"/>
      <c r="L34" s="44"/>
      <c r="Q34"/>
    </row>
    <row r="35" spans="2:17" s="1" customFormat="1" x14ac:dyDescent="0.3">
      <c r="B35" s="142"/>
      <c r="C35" s="133"/>
      <c r="D35" s="100"/>
      <c r="E35" s="84"/>
      <c r="F35" s="44"/>
      <c r="G35" s="44"/>
      <c r="H35" s="44"/>
      <c r="I35" s="44">
        <f t="shared" si="4"/>
        <v>0</v>
      </c>
      <c r="J35" s="44">
        <f t="shared" si="5"/>
        <v>0</v>
      </c>
      <c r="K35" s="44" t="e">
        <f>SUM(I31:I35)/SUM(F31:F35)</f>
        <v>#DIV/0!</v>
      </c>
      <c r="L35" s="85" t="e">
        <f>XIRR(J31:J35,E31:E35)</f>
        <v>#NUM!</v>
      </c>
      <c r="Q35"/>
    </row>
    <row r="36" spans="2:17" s="1" customFormat="1" x14ac:dyDescent="0.3">
      <c r="B36" s="142"/>
      <c r="C36" s="133" t="s">
        <v>213</v>
      </c>
      <c r="D36" s="100"/>
      <c r="E36" s="43"/>
      <c r="F36" s="44"/>
      <c r="G36" s="44"/>
      <c r="H36" s="44"/>
      <c r="I36" s="44"/>
      <c r="J36" s="44"/>
      <c r="K36" s="44"/>
      <c r="L36" s="44"/>
      <c r="Q36"/>
    </row>
    <row r="37" spans="2:17" s="1" customFormat="1" x14ac:dyDescent="0.3">
      <c r="B37" s="142"/>
      <c r="C37" s="133"/>
      <c r="D37" s="100"/>
      <c r="E37" s="43"/>
      <c r="F37" s="44"/>
      <c r="G37" s="44"/>
      <c r="H37" s="44"/>
      <c r="I37" s="44"/>
      <c r="J37" s="44"/>
      <c r="K37" s="44"/>
      <c r="L37" s="44"/>
      <c r="Q37"/>
    </row>
    <row r="38" spans="2:17" s="1" customFormat="1" x14ac:dyDescent="0.3">
      <c r="B38" s="142"/>
      <c r="C38" s="133"/>
      <c r="D38" s="100"/>
      <c r="E38" s="43"/>
      <c r="F38" s="44"/>
      <c r="G38" s="44"/>
      <c r="H38" s="44"/>
      <c r="I38" s="44"/>
      <c r="J38" s="44"/>
      <c r="K38" s="44"/>
      <c r="L38" s="44"/>
      <c r="Q38"/>
    </row>
    <row r="39" spans="2:17" s="1" customFormat="1" x14ac:dyDescent="0.3">
      <c r="B39" s="142"/>
      <c r="C39" s="133"/>
      <c r="D39" s="100"/>
      <c r="E39" s="43"/>
      <c r="F39" s="44"/>
      <c r="G39" s="44"/>
      <c r="H39" s="44"/>
      <c r="I39" s="44"/>
      <c r="J39" s="44"/>
      <c r="K39" s="44"/>
      <c r="L39" s="44"/>
      <c r="Q39"/>
    </row>
    <row r="40" spans="2:17" s="1" customFormat="1" x14ac:dyDescent="0.3">
      <c r="B40" s="142"/>
      <c r="C40" s="133"/>
      <c r="D40" s="100"/>
      <c r="E40" s="43"/>
      <c r="F40" s="44"/>
      <c r="G40" s="44"/>
      <c r="H40" s="44"/>
      <c r="I40" s="44"/>
      <c r="J40" s="44"/>
      <c r="K40" s="44"/>
      <c r="L40" s="44"/>
      <c r="Q40"/>
    </row>
    <row r="41" spans="2:17" s="1" customFormat="1" x14ac:dyDescent="0.3">
      <c r="B41" s="142"/>
      <c r="C41" s="133" t="s">
        <v>199</v>
      </c>
      <c r="D41" s="100"/>
      <c r="E41" s="43"/>
      <c r="F41" s="44"/>
      <c r="G41" s="44"/>
      <c r="H41" s="44"/>
      <c r="I41" s="44"/>
      <c r="J41" s="44"/>
      <c r="K41" s="44"/>
      <c r="L41" s="44"/>
      <c r="Q41"/>
    </row>
    <row r="42" spans="2:17" s="1" customFormat="1" x14ac:dyDescent="0.3">
      <c r="B42" s="142"/>
      <c r="C42" s="133"/>
      <c r="D42" s="100"/>
      <c r="E42" s="43"/>
      <c r="F42" s="44"/>
      <c r="G42" s="44"/>
      <c r="H42" s="44"/>
      <c r="I42" s="44"/>
      <c r="J42" s="44"/>
      <c r="K42" s="44"/>
      <c r="L42" s="44"/>
      <c r="Q42"/>
    </row>
    <row r="43" spans="2:17" s="1" customFormat="1" x14ac:dyDescent="0.3">
      <c r="B43" s="142"/>
      <c r="C43" s="133"/>
      <c r="D43" s="100"/>
      <c r="E43" s="43"/>
      <c r="F43" s="44"/>
      <c r="G43" s="44"/>
      <c r="H43" s="44"/>
      <c r="I43" s="44"/>
      <c r="J43" s="44"/>
      <c r="K43" s="44"/>
      <c r="L43" s="44"/>
      <c r="Q43"/>
    </row>
    <row r="44" spans="2:17" s="1" customFormat="1" x14ac:dyDescent="0.3">
      <c r="B44" s="142"/>
      <c r="C44" s="133"/>
      <c r="D44" s="100"/>
      <c r="E44" s="43"/>
      <c r="F44" s="44"/>
      <c r="G44" s="44"/>
      <c r="H44" s="44"/>
      <c r="I44" s="44"/>
      <c r="J44" s="44"/>
      <c r="K44" s="44"/>
      <c r="L44" s="44"/>
      <c r="Q44"/>
    </row>
    <row r="45" spans="2:17" s="1" customFormat="1" x14ac:dyDescent="0.3">
      <c r="B45" s="142"/>
      <c r="C45" s="133"/>
      <c r="D45" s="100"/>
      <c r="E45" s="43"/>
      <c r="F45" s="44"/>
      <c r="G45" s="44"/>
      <c r="H45" s="44"/>
      <c r="I45" s="44"/>
      <c r="J45" s="44"/>
      <c r="K45" s="44"/>
      <c r="L45" s="44"/>
      <c r="Q45"/>
    </row>
    <row r="46" spans="2:17" s="1" customFormat="1" x14ac:dyDescent="0.3">
      <c r="B46" s="142"/>
      <c r="C46" s="133" t="s">
        <v>200</v>
      </c>
      <c r="D46" s="100"/>
      <c r="E46" s="43"/>
      <c r="F46" s="44"/>
      <c r="G46" s="44"/>
      <c r="H46" s="44"/>
      <c r="I46" s="44"/>
      <c r="J46" s="44"/>
      <c r="K46" s="44"/>
      <c r="L46" s="44"/>
      <c r="Q46"/>
    </row>
    <row r="47" spans="2:17" s="1" customFormat="1" x14ac:dyDescent="0.3">
      <c r="B47" s="142"/>
      <c r="C47" s="133"/>
      <c r="D47" s="100"/>
      <c r="E47" s="43"/>
      <c r="F47" s="44"/>
      <c r="G47" s="44"/>
      <c r="H47" s="44"/>
      <c r="I47" s="44"/>
      <c r="J47" s="44"/>
      <c r="K47" s="44"/>
      <c r="L47" s="44"/>
      <c r="Q47"/>
    </row>
    <row r="48" spans="2:17" s="1" customFormat="1" x14ac:dyDescent="0.3">
      <c r="B48" s="142"/>
      <c r="C48" s="133"/>
      <c r="D48" s="100"/>
      <c r="E48" s="43"/>
      <c r="F48" s="44"/>
      <c r="G48" s="44"/>
      <c r="H48" s="44"/>
      <c r="I48" s="44"/>
      <c r="J48" s="44"/>
      <c r="K48" s="44"/>
      <c r="L48" s="44"/>
      <c r="Q48"/>
    </row>
    <row r="49" spans="2:17" s="1" customFormat="1" x14ac:dyDescent="0.3">
      <c r="B49" s="142"/>
      <c r="C49" s="133"/>
      <c r="D49" s="100"/>
      <c r="E49" s="43"/>
      <c r="F49" s="44"/>
      <c r="G49" s="44"/>
      <c r="H49" s="44"/>
      <c r="I49" s="44"/>
      <c r="J49" s="44"/>
      <c r="K49" s="44"/>
      <c r="L49" s="44"/>
      <c r="Q49"/>
    </row>
    <row r="50" spans="2:17" s="1" customFormat="1" x14ac:dyDescent="0.3">
      <c r="B50" s="142"/>
      <c r="C50" s="133"/>
      <c r="D50" s="100"/>
      <c r="E50" s="43"/>
      <c r="F50" s="44"/>
      <c r="G50" s="44"/>
      <c r="H50" s="44"/>
      <c r="I50" s="44"/>
      <c r="J50" s="44"/>
      <c r="K50" s="44"/>
      <c r="L50" s="44"/>
      <c r="Q50"/>
    </row>
    <row r="51" spans="2:17" s="1" customFormat="1" x14ac:dyDescent="0.3">
      <c r="B51" s="142"/>
      <c r="C51" s="133" t="s">
        <v>214</v>
      </c>
      <c r="D51" s="100"/>
      <c r="E51" s="43"/>
      <c r="F51" s="44"/>
      <c r="G51" s="44"/>
      <c r="H51" s="44"/>
      <c r="I51" s="44"/>
      <c r="J51" s="44"/>
      <c r="K51" s="44"/>
      <c r="L51" s="44"/>
      <c r="Q51"/>
    </row>
    <row r="52" spans="2:17" s="1" customFormat="1" x14ac:dyDescent="0.3">
      <c r="B52" s="142"/>
      <c r="C52" s="133"/>
      <c r="D52" s="100"/>
      <c r="E52" s="43"/>
      <c r="F52" s="44"/>
      <c r="G52" s="44"/>
      <c r="H52" s="44"/>
      <c r="I52" s="44"/>
      <c r="J52" s="44"/>
      <c r="K52" s="44"/>
      <c r="L52" s="44"/>
      <c r="Q52"/>
    </row>
    <row r="53" spans="2:17" s="1" customFormat="1" x14ac:dyDescent="0.3">
      <c r="B53" s="142"/>
      <c r="C53" s="133"/>
      <c r="D53" s="100"/>
      <c r="E53" s="43"/>
      <c r="F53" s="44"/>
      <c r="G53" s="44"/>
      <c r="H53" s="44"/>
      <c r="I53" s="44"/>
      <c r="J53" s="44"/>
      <c r="K53" s="44"/>
      <c r="L53" s="44"/>
      <c r="Q53"/>
    </row>
    <row r="54" spans="2:17" s="1" customFormat="1" x14ac:dyDescent="0.3">
      <c r="B54" s="142"/>
      <c r="C54" s="133"/>
      <c r="D54" s="100"/>
      <c r="E54" s="43"/>
      <c r="F54" s="44"/>
      <c r="G54" s="44"/>
      <c r="H54" s="44"/>
      <c r="I54" s="44"/>
      <c r="J54" s="44"/>
      <c r="K54" s="44"/>
      <c r="L54" s="44"/>
      <c r="Q54"/>
    </row>
    <row r="55" spans="2:17" s="1" customFormat="1" x14ac:dyDescent="0.3">
      <c r="B55" s="142"/>
      <c r="C55" s="133"/>
      <c r="D55" s="100"/>
      <c r="E55" s="43"/>
      <c r="F55" s="44"/>
      <c r="G55" s="44"/>
      <c r="H55" s="44"/>
      <c r="I55" s="44"/>
      <c r="J55" s="44"/>
      <c r="K55" s="44"/>
      <c r="L55" s="44"/>
      <c r="Q55"/>
    </row>
    <row r="56" spans="2:17" s="1" customFormat="1" x14ac:dyDescent="0.3">
      <c r="B56" s="101"/>
      <c r="C56" s="102"/>
      <c r="D56" s="102"/>
      <c r="E56" s="103"/>
      <c r="F56" s="104"/>
      <c r="G56" s="104"/>
      <c r="H56" s="104"/>
      <c r="I56" s="104"/>
      <c r="J56" s="104"/>
      <c r="K56" s="104"/>
      <c r="L56" s="104"/>
      <c r="Q56"/>
    </row>
    <row r="57" spans="2:17" s="1" customFormat="1" x14ac:dyDescent="0.3">
      <c r="B57" s="142" t="s">
        <v>175</v>
      </c>
      <c r="C57" s="133" t="s">
        <v>206</v>
      </c>
      <c r="D57" s="100"/>
      <c r="E57" s="84"/>
      <c r="F57" s="44"/>
      <c r="G57" s="44"/>
      <c r="H57" s="44"/>
      <c r="I57" s="44">
        <f>G57+H57</f>
        <v>0</v>
      </c>
      <c r="J57" s="44">
        <f>I57-F57</f>
        <v>0</v>
      </c>
      <c r="K57" s="44"/>
      <c r="L57" s="44"/>
      <c r="Q57"/>
    </row>
    <row r="58" spans="2:17" s="1" customFormat="1" x14ac:dyDescent="0.3">
      <c r="B58" s="142"/>
      <c r="C58" s="133"/>
      <c r="D58" s="100"/>
      <c r="E58" s="84"/>
      <c r="F58" s="44"/>
      <c r="G58" s="44"/>
      <c r="H58" s="44"/>
      <c r="I58" s="44">
        <f t="shared" ref="I58:I61" si="6">G58+H58</f>
        <v>0</v>
      </c>
      <c r="J58" s="44">
        <f>I58-F58</f>
        <v>0</v>
      </c>
      <c r="K58" s="44"/>
      <c r="L58" s="44"/>
      <c r="Q58"/>
    </row>
    <row r="59" spans="2:17" s="1" customFormat="1" x14ac:dyDescent="0.3">
      <c r="B59" s="142"/>
      <c r="C59" s="133"/>
      <c r="D59" s="100"/>
      <c r="E59" s="84"/>
      <c r="F59" s="44"/>
      <c r="G59" s="44"/>
      <c r="H59" s="44"/>
      <c r="I59" s="44">
        <f t="shared" si="6"/>
        <v>0</v>
      </c>
      <c r="J59" s="44">
        <f>I59-F59</f>
        <v>0</v>
      </c>
      <c r="K59" s="44"/>
      <c r="L59" s="44"/>
      <c r="Q59"/>
    </row>
    <row r="60" spans="2:17" s="1" customFormat="1" x14ac:dyDescent="0.3">
      <c r="B60" s="142"/>
      <c r="C60" s="133"/>
      <c r="D60" s="100"/>
      <c r="E60" s="84"/>
      <c r="F60" s="84"/>
      <c r="G60" s="44"/>
      <c r="H60" s="44"/>
      <c r="I60" s="44">
        <f t="shared" si="6"/>
        <v>0</v>
      </c>
      <c r="J60" s="44">
        <f t="shared" ref="J60:J61" si="7">I60-F60</f>
        <v>0</v>
      </c>
      <c r="K60" s="44"/>
      <c r="L60" s="44"/>
      <c r="Q60"/>
    </row>
    <row r="61" spans="2:17" s="1" customFormat="1" x14ac:dyDescent="0.3">
      <c r="B61" s="142"/>
      <c r="C61" s="133"/>
      <c r="D61" s="100"/>
      <c r="E61" s="84"/>
      <c r="F61" s="44"/>
      <c r="G61" s="44"/>
      <c r="H61" s="44"/>
      <c r="I61" s="44">
        <f t="shared" si="6"/>
        <v>0</v>
      </c>
      <c r="J61" s="44">
        <f t="shared" si="7"/>
        <v>0</v>
      </c>
      <c r="K61" s="44" t="e">
        <f>SUM(I57:I61)/SUM(F57:F61)</f>
        <v>#DIV/0!</v>
      </c>
      <c r="L61" s="85" t="e">
        <f>XIRR(J57:J61,E57:E61)</f>
        <v>#NUM!</v>
      </c>
      <c r="Q61"/>
    </row>
    <row r="62" spans="2:17" s="1" customFormat="1" x14ac:dyDescent="0.3">
      <c r="B62" s="142"/>
      <c r="C62" s="133" t="s">
        <v>215</v>
      </c>
      <c r="D62" s="100"/>
      <c r="E62" s="43"/>
      <c r="F62" s="44"/>
      <c r="G62" s="44"/>
      <c r="H62" s="44"/>
      <c r="I62" s="44"/>
      <c r="J62" s="44"/>
      <c r="K62" s="44"/>
      <c r="L62" s="44"/>
      <c r="Q62"/>
    </row>
    <row r="63" spans="2:17" s="1" customFormat="1" x14ac:dyDescent="0.3">
      <c r="B63" s="142"/>
      <c r="C63" s="133"/>
      <c r="D63" s="100"/>
      <c r="E63" s="43"/>
      <c r="F63" s="44"/>
      <c r="G63" s="44"/>
      <c r="H63" s="44"/>
      <c r="I63" s="44"/>
      <c r="J63" s="44"/>
      <c r="K63" s="44"/>
      <c r="L63" s="44"/>
      <c r="Q63"/>
    </row>
    <row r="64" spans="2:17" s="1" customFormat="1" x14ac:dyDescent="0.3">
      <c r="B64" s="142"/>
      <c r="C64" s="133"/>
      <c r="D64" s="100"/>
      <c r="E64" s="43"/>
      <c r="F64" s="44"/>
      <c r="G64" s="44"/>
      <c r="H64" s="44"/>
      <c r="I64" s="44"/>
      <c r="J64" s="44"/>
      <c r="K64" s="44"/>
      <c r="L64" s="44"/>
      <c r="Q64"/>
    </row>
    <row r="65" spans="2:17" s="1" customFormat="1" x14ac:dyDescent="0.3">
      <c r="B65" s="142"/>
      <c r="C65" s="133"/>
      <c r="D65" s="100"/>
      <c r="E65" s="43"/>
      <c r="F65" s="44"/>
      <c r="G65" s="44"/>
      <c r="H65" s="44"/>
      <c r="I65" s="44"/>
      <c r="J65" s="44"/>
      <c r="K65" s="44"/>
      <c r="L65" s="44"/>
      <c r="Q65"/>
    </row>
    <row r="66" spans="2:17" s="1" customFormat="1" x14ac:dyDescent="0.3">
      <c r="B66" s="142"/>
      <c r="C66" s="133"/>
      <c r="D66" s="100"/>
      <c r="E66" s="43"/>
      <c r="F66" s="44"/>
      <c r="G66" s="44"/>
      <c r="H66" s="44"/>
      <c r="I66" s="44"/>
      <c r="J66" s="44"/>
      <c r="K66" s="44"/>
      <c r="L66" s="44"/>
      <c r="Q66"/>
    </row>
    <row r="67" spans="2:17" s="1" customFormat="1" x14ac:dyDescent="0.3">
      <c r="B67" s="142"/>
      <c r="C67" s="133" t="s">
        <v>216</v>
      </c>
      <c r="D67" s="100"/>
      <c r="E67" s="43"/>
      <c r="F67" s="44"/>
      <c r="G67" s="44"/>
      <c r="H67" s="44"/>
      <c r="I67" s="44"/>
      <c r="J67" s="44"/>
      <c r="K67" s="44"/>
      <c r="L67" s="44"/>
      <c r="Q67"/>
    </row>
    <row r="68" spans="2:17" s="1" customFormat="1" x14ac:dyDescent="0.3">
      <c r="B68" s="142"/>
      <c r="C68" s="133"/>
      <c r="D68" s="100"/>
      <c r="E68" s="43"/>
      <c r="F68" s="44"/>
      <c r="G68" s="44"/>
      <c r="H68" s="44"/>
      <c r="I68" s="44"/>
      <c r="J68" s="44"/>
      <c r="K68" s="44"/>
      <c r="L68" s="44"/>
      <c r="Q68"/>
    </row>
    <row r="69" spans="2:17" s="1" customFormat="1" x14ac:dyDescent="0.3">
      <c r="B69" s="142"/>
      <c r="C69" s="133"/>
      <c r="D69" s="100"/>
      <c r="E69" s="43"/>
      <c r="F69" s="44"/>
      <c r="G69" s="44"/>
      <c r="H69" s="44"/>
      <c r="I69" s="44"/>
      <c r="J69" s="44"/>
      <c r="K69" s="44"/>
      <c r="L69" s="44"/>
      <c r="Q69"/>
    </row>
    <row r="70" spans="2:17" s="1" customFormat="1" x14ac:dyDescent="0.3">
      <c r="B70" s="142"/>
      <c r="C70" s="133"/>
      <c r="D70" s="100"/>
      <c r="E70" s="43"/>
      <c r="F70" s="44"/>
      <c r="G70" s="44"/>
      <c r="H70" s="44"/>
      <c r="I70" s="44"/>
      <c r="J70" s="44"/>
      <c r="K70" s="44"/>
      <c r="L70" s="44"/>
      <c r="Q70"/>
    </row>
    <row r="71" spans="2:17" s="1" customFormat="1" x14ac:dyDescent="0.3">
      <c r="B71" s="142"/>
      <c r="C71" s="133"/>
      <c r="D71" s="100"/>
      <c r="E71" s="43"/>
      <c r="F71" s="44"/>
      <c r="G71" s="44"/>
      <c r="H71" s="44"/>
      <c r="I71" s="44"/>
      <c r="J71" s="44"/>
      <c r="K71" s="44"/>
      <c r="L71" s="44"/>
      <c r="Q71"/>
    </row>
    <row r="72" spans="2:17" x14ac:dyDescent="0.3">
      <c r="B72" s="142"/>
      <c r="C72" s="133" t="s">
        <v>217</v>
      </c>
      <c r="D72" s="10"/>
      <c r="E72" s="10"/>
      <c r="F72" s="99"/>
      <c r="G72" s="99"/>
      <c r="H72" s="99"/>
      <c r="I72" s="99"/>
      <c r="J72" s="99"/>
      <c r="K72" s="99"/>
      <c r="L72" s="99"/>
    </row>
    <row r="73" spans="2:17" x14ac:dyDescent="0.3">
      <c r="B73" s="142"/>
      <c r="C73" s="133"/>
      <c r="D73" s="10"/>
      <c r="E73" s="10"/>
      <c r="F73" s="99"/>
      <c r="G73" s="99"/>
      <c r="H73" s="99"/>
      <c r="I73" s="99"/>
      <c r="J73" s="99"/>
      <c r="K73" s="99"/>
      <c r="L73" s="99"/>
    </row>
    <row r="74" spans="2:17" x14ac:dyDescent="0.3">
      <c r="B74" s="142"/>
      <c r="C74" s="133"/>
      <c r="D74" s="10"/>
      <c r="E74" s="10"/>
      <c r="F74" s="99"/>
      <c r="G74" s="99"/>
      <c r="H74" s="99"/>
      <c r="I74" s="99"/>
      <c r="J74" s="99"/>
      <c r="K74" s="99"/>
      <c r="L74" s="99"/>
    </row>
    <row r="75" spans="2:17" x14ac:dyDescent="0.3">
      <c r="B75" s="142"/>
      <c r="C75" s="133"/>
      <c r="D75" s="10"/>
      <c r="E75" s="10"/>
      <c r="F75" s="99"/>
      <c r="G75" s="99"/>
      <c r="H75" s="99"/>
      <c r="I75" s="99"/>
      <c r="J75" s="99"/>
      <c r="K75" s="99"/>
      <c r="L75" s="99"/>
    </row>
    <row r="76" spans="2:17" x14ac:dyDescent="0.3">
      <c r="B76" s="142"/>
      <c r="C76" s="133"/>
      <c r="D76" s="10"/>
      <c r="E76" s="10"/>
      <c r="F76" s="99"/>
      <c r="G76" s="99"/>
      <c r="H76" s="99"/>
      <c r="I76" s="99"/>
      <c r="J76" s="99"/>
      <c r="K76" s="99"/>
      <c r="L76" s="99"/>
    </row>
    <row r="77" spans="2:17" x14ac:dyDescent="0.3">
      <c r="B77" s="142"/>
      <c r="C77" s="133" t="s">
        <v>218</v>
      </c>
      <c r="D77" s="10"/>
      <c r="E77" s="10"/>
      <c r="F77" s="99"/>
      <c r="G77" s="99"/>
      <c r="H77" s="99"/>
      <c r="I77" s="99"/>
      <c r="J77" s="99"/>
      <c r="K77" s="99"/>
      <c r="L77" s="99"/>
    </row>
    <row r="78" spans="2:17" x14ac:dyDescent="0.3">
      <c r="B78" s="142"/>
      <c r="C78" s="133"/>
      <c r="D78" s="10"/>
      <c r="E78" s="10"/>
      <c r="F78" s="99"/>
      <c r="G78" s="99"/>
      <c r="H78" s="99"/>
      <c r="I78" s="99"/>
      <c r="J78" s="99"/>
      <c r="K78" s="99"/>
      <c r="L78" s="99"/>
    </row>
    <row r="79" spans="2:17" x14ac:dyDescent="0.3">
      <c r="B79" s="142"/>
      <c r="C79" s="133"/>
      <c r="D79" s="10"/>
      <c r="E79" s="10"/>
      <c r="F79" s="99"/>
      <c r="G79" s="99"/>
      <c r="H79" s="99"/>
      <c r="I79" s="99"/>
      <c r="J79" s="99"/>
      <c r="K79" s="99"/>
      <c r="L79" s="99"/>
    </row>
    <row r="80" spans="2:17" x14ac:dyDescent="0.3">
      <c r="B80" s="142"/>
      <c r="C80" s="133"/>
      <c r="D80" s="10"/>
      <c r="E80" s="10"/>
      <c r="F80" s="99"/>
      <c r="G80" s="99"/>
      <c r="H80" s="99"/>
      <c r="I80" s="99"/>
      <c r="J80" s="99"/>
      <c r="K80" s="99"/>
      <c r="L80" s="99"/>
    </row>
    <row r="81" spans="2:12" x14ac:dyDescent="0.3">
      <c r="B81" s="142"/>
      <c r="C81" s="133"/>
      <c r="D81" s="10"/>
      <c r="E81" s="10"/>
      <c r="F81" s="99"/>
      <c r="G81" s="99"/>
      <c r="H81" s="99"/>
      <c r="I81" s="99"/>
      <c r="J81" s="99"/>
      <c r="K81" s="99"/>
      <c r="L81" s="99"/>
    </row>
  </sheetData>
  <mergeCells count="18">
    <mergeCell ref="B5:B29"/>
    <mergeCell ref="C46:C50"/>
    <mergeCell ref="C5:C9"/>
    <mergeCell ref="C10:C14"/>
    <mergeCell ref="C15:C19"/>
    <mergeCell ref="C31:C35"/>
    <mergeCell ref="C36:C40"/>
    <mergeCell ref="C20:C24"/>
    <mergeCell ref="C25:C29"/>
    <mergeCell ref="C51:C55"/>
    <mergeCell ref="B31:B55"/>
    <mergeCell ref="C72:C76"/>
    <mergeCell ref="C77:C81"/>
    <mergeCell ref="B57:B81"/>
    <mergeCell ref="C57:C61"/>
    <mergeCell ref="C62:C66"/>
    <mergeCell ref="C67:C71"/>
    <mergeCell ref="C41:C45"/>
  </mergeCells>
  <phoneticPr fontId="1" type="noConversion"/>
  <pageMargins left="0.7" right="0.7" top="0.75" bottom="0.75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showGridLines="0" zoomScale="70" zoomScaleNormal="70" workbookViewId="0">
      <selection activeCell="E45" sqref="E45"/>
    </sheetView>
  </sheetViews>
  <sheetFormatPr defaultRowHeight="16.5" x14ac:dyDescent="0.3"/>
  <cols>
    <col min="2" max="15" width="19.25" customWidth="1"/>
  </cols>
  <sheetData>
    <row r="2" spans="2:15" x14ac:dyDescent="0.3">
      <c r="B2" s="50" t="s">
        <v>98</v>
      </c>
      <c r="C2" s="15"/>
      <c r="D2" s="15"/>
      <c r="E2" s="15"/>
      <c r="F2" s="15"/>
      <c r="G2" s="15"/>
      <c r="H2" s="15"/>
      <c r="I2" s="15"/>
      <c r="J2" s="8"/>
      <c r="K2" s="8"/>
      <c r="L2" s="8"/>
      <c r="M2" s="8"/>
      <c r="N2" s="8"/>
      <c r="O2" s="8"/>
    </row>
    <row r="3" spans="2:15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x14ac:dyDescent="0.3">
      <c r="B4" s="21" t="s">
        <v>28</v>
      </c>
      <c r="C4" s="21" t="s">
        <v>11</v>
      </c>
      <c r="D4" s="21" t="s">
        <v>9</v>
      </c>
      <c r="E4" s="21" t="s">
        <v>102</v>
      </c>
      <c r="F4" s="21" t="s">
        <v>135</v>
      </c>
      <c r="G4" s="21" t="s">
        <v>251</v>
      </c>
      <c r="H4" s="21" t="s">
        <v>106</v>
      </c>
      <c r="I4" s="21" t="s">
        <v>107</v>
      </c>
      <c r="J4" s="21" t="s">
        <v>256</v>
      </c>
      <c r="K4" s="21" t="s">
        <v>109</v>
      </c>
      <c r="L4" s="21" t="s">
        <v>110</v>
      </c>
      <c r="M4" s="21" t="s">
        <v>111</v>
      </c>
      <c r="N4" s="21" t="s">
        <v>112</v>
      </c>
      <c r="O4" s="21" t="s">
        <v>108</v>
      </c>
    </row>
    <row r="5" spans="2:15" x14ac:dyDescent="0.3">
      <c r="B5" s="153" t="s">
        <v>96</v>
      </c>
      <c r="C5" s="53"/>
      <c r="D5" s="53" t="s">
        <v>103</v>
      </c>
      <c r="E5" s="55"/>
      <c r="F5" s="52"/>
      <c r="G5" s="74">
        <f>M23</f>
        <v>11.408219178082192</v>
      </c>
      <c r="H5" s="74">
        <f>K23</f>
        <v>11.252054794520548</v>
      </c>
      <c r="I5" s="52"/>
      <c r="J5" s="52"/>
      <c r="K5" s="52"/>
      <c r="L5" s="52"/>
      <c r="M5" s="52"/>
      <c r="N5" s="52"/>
      <c r="O5" s="52"/>
    </row>
    <row r="6" spans="2:15" x14ac:dyDescent="0.3">
      <c r="B6" s="154"/>
      <c r="C6" s="55"/>
      <c r="D6" s="55"/>
      <c r="E6" s="55"/>
      <c r="F6" s="52"/>
      <c r="G6" s="74"/>
      <c r="H6" s="74"/>
      <c r="I6" s="52"/>
      <c r="J6" s="52"/>
      <c r="K6" s="52"/>
      <c r="L6" s="52"/>
      <c r="M6" s="52"/>
      <c r="N6" s="52"/>
      <c r="O6" s="52"/>
    </row>
    <row r="7" spans="2:15" x14ac:dyDescent="0.3">
      <c r="B7" s="154"/>
      <c r="C7" s="55"/>
      <c r="D7" s="55"/>
      <c r="E7" s="55"/>
      <c r="F7" s="52"/>
      <c r="G7" s="74"/>
      <c r="H7" s="74"/>
      <c r="I7" s="52"/>
      <c r="J7" s="52"/>
      <c r="K7" s="52"/>
      <c r="L7" s="52"/>
      <c r="M7" s="52"/>
      <c r="N7" s="52"/>
      <c r="O7" s="52"/>
    </row>
    <row r="8" spans="2:15" x14ac:dyDescent="0.3">
      <c r="B8" s="155"/>
      <c r="C8" s="47" t="s">
        <v>118</v>
      </c>
      <c r="D8" s="140"/>
      <c r="E8" s="143"/>
      <c r="F8" s="141"/>
      <c r="G8" s="75">
        <f>+AVERAGE(G5:G7)</f>
        <v>11.408219178082192</v>
      </c>
      <c r="H8" s="75">
        <f>+AVERAGE(H5:H7)</f>
        <v>11.252054794520548</v>
      </c>
      <c r="I8" s="140"/>
      <c r="J8" s="143"/>
      <c r="K8" s="143"/>
      <c r="L8" s="143"/>
      <c r="M8" s="143"/>
      <c r="N8" s="143"/>
      <c r="O8" s="141"/>
    </row>
    <row r="9" spans="2:15" ht="16.5" customHeight="1" x14ac:dyDescent="0.3">
      <c r="B9" s="132" t="s">
        <v>97</v>
      </c>
      <c r="C9" s="53"/>
      <c r="D9" s="53" t="s">
        <v>103</v>
      </c>
      <c r="E9" s="52"/>
      <c r="F9" s="52"/>
      <c r="G9" s="74">
        <f>M26</f>
        <v>12.147945205479452</v>
      </c>
      <c r="H9" s="74">
        <f>K26</f>
        <v>11.252054794520548</v>
      </c>
      <c r="I9" s="52"/>
      <c r="J9" s="52"/>
      <c r="K9" s="52"/>
      <c r="L9" s="52"/>
      <c r="M9" s="52"/>
      <c r="N9" s="52"/>
      <c r="O9" s="52"/>
    </row>
    <row r="10" spans="2:15" x14ac:dyDescent="0.3">
      <c r="B10" s="132"/>
      <c r="C10" s="52"/>
      <c r="D10" s="52"/>
      <c r="E10" s="52"/>
      <c r="F10" s="52"/>
      <c r="G10" s="74"/>
      <c r="H10" s="74"/>
      <c r="I10" s="52"/>
      <c r="J10" s="52"/>
      <c r="K10" s="52"/>
      <c r="L10" s="52"/>
      <c r="M10" s="52"/>
      <c r="N10" s="52"/>
      <c r="O10" s="52"/>
    </row>
    <row r="11" spans="2:15" x14ac:dyDescent="0.3">
      <c r="B11" s="132"/>
      <c r="C11" s="52"/>
      <c r="D11" s="52"/>
      <c r="E11" s="52"/>
      <c r="F11" s="52"/>
      <c r="G11" s="74"/>
      <c r="H11" s="74"/>
      <c r="I11" s="52"/>
      <c r="J11" s="52"/>
      <c r="K11" s="52"/>
      <c r="L11" s="52"/>
      <c r="M11" s="52"/>
      <c r="N11" s="52"/>
      <c r="O11" s="52"/>
    </row>
    <row r="12" spans="2:15" x14ac:dyDescent="0.3">
      <c r="B12" s="132"/>
      <c r="C12" s="47" t="s">
        <v>118</v>
      </c>
      <c r="D12" s="140"/>
      <c r="E12" s="143"/>
      <c r="F12" s="141"/>
      <c r="G12" s="75">
        <f>+AVERAGE(G9:G11)</f>
        <v>12.147945205479452</v>
      </c>
      <c r="H12" s="75">
        <f>+AVERAGE(H9:H11)</f>
        <v>11.252054794520548</v>
      </c>
      <c r="I12" s="65"/>
      <c r="J12" s="59"/>
      <c r="K12" s="66"/>
      <c r="L12" s="66"/>
      <c r="M12" s="66"/>
      <c r="N12" s="66"/>
      <c r="O12" s="67"/>
    </row>
    <row r="13" spans="2:15" x14ac:dyDescent="0.3">
      <c r="B13" s="132" t="s">
        <v>99</v>
      </c>
      <c r="C13" s="6"/>
      <c r="D13" s="53" t="s">
        <v>103</v>
      </c>
      <c r="E13" s="6"/>
      <c r="F13" s="6"/>
      <c r="G13" s="150" t="s">
        <v>132</v>
      </c>
      <c r="H13" s="76"/>
      <c r="I13" s="6"/>
      <c r="J13" s="6"/>
      <c r="K13" s="6"/>
      <c r="L13" s="6"/>
      <c r="M13" s="6"/>
      <c r="N13" s="6"/>
      <c r="O13" s="6"/>
    </row>
    <row r="14" spans="2:15" x14ac:dyDescent="0.3">
      <c r="B14" s="132"/>
      <c r="C14" s="6"/>
      <c r="D14" s="6"/>
      <c r="E14" s="6"/>
      <c r="F14" s="6"/>
      <c r="G14" s="151"/>
      <c r="H14" s="76"/>
      <c r="I14" s="6"/>
      <c r="J14" s="6"/>
      <c r="K14" s="6"/>
      <c r="L14" s="6"/>
      <c r="M14" s="6"/>
      <c r="N14" s="6"/>
      <c r="O14" s="6"/>
    </row>
    <row r="15" spans="2:15" x14ac:dyDescent="0.3">
      <c r="B15" s="132"/>
      <c r="C15" s="6"/>
      <c r="D15" s="6"/>
      <c r="E15" s="6"/>
      <c r="F15" s="6"/>
      <c r="G15" s="152"/>
      <c r="H15" s="76"/>
      <c r="I15" s="6"/>
      <c r="J15" s="6"/>
      <c r="K15" s="6"/>
      <c r="L15" s="6"/>
      <c r="M15" s="6"/>
      <c r="N15" s="6"/>
      <c r="O15" s="6"/>
    </row>
    <row r="16" spans="2:15" x14ac:dyDescent="0.3">
      <c r="B16" s="132"/>
      <c r="C16" s="47" t="s">
        <v>59</v>
      </c>
      <c r="D16" s="140"/>
      <c r="E16" s="143"/>
      <c r="F16" s="141"/>
      <c r="G16" s="75"/>
      <c r="H16" s="75" t="e">
        <f>+AVERAGE(H13:H15)</f>
        <v>#DIV/0!</v>
      </c>
      <c r="I16" s="140"/>
      <c r="J16" s="143"/>
      <c r="K16" s="143"/>
      <c r="L16" s="143"/>
      <c r="M16" s="143"/>
      <c r="N16" s="143"/>
      <c r="O16" s="141"/>
    </row>
    <row r="17" spans="2:13" x14ac:dyDescent="0.3">
      <c r="B17" s="20"/>
    </row>
    <row r="20" spans="2:13" x14ac:dyDescent="0.3">
      <c r="B20" s="50" t="s">
        <v>113</v>
      </c>
      <c r="C20" s="15"/>
    </row>
    <row r="21" spans="2:13" x14ac:dyDescent="0.3">
      <c r="B21" s="8"/>
      <c r="C21" s="8"/>
    </row>
    <row r="22" spans="2:13" x14ac:dyDescent="0.3">
      <c r="B22" s="21" t="s">
        <v>28</v>
      </c>
      <c r="C22" s="21" t="s">
        <v>121</v>
      </c>
      <c r="D22" s="21" t="s">
        <v>101</v>
      </c>
      <c r="E22" s="21" t="s">
        <v>114</v>
      </c>
      <c r="F22" s="21" t="s">
        <v>104</v>
      </c>
      <c r="G22" s="21" t="s">
        <v>100</v>
      </c>
      <c r="H22" s="21" t="s">
        <v>115</v>
      </c>
      <c r="I22" s="21" t="s">
        <v>116</v>
      </c>
      <c r="J22" s="21" t="s">
        <v>105</v>
      </c>
      <c r="K22" s="21" t="s">
        <v>117</v>
      </c>
      <c r="L22" s="21" t="s">
        <v>252</v>
      </c>
      <c r="M22" s="21" t="s">
        <v>253</v>
      </c>
    </row>
    <row r="23" spans="2:13" x14ac:dyDescent="0.3">
      <c r="B23" s="153" t="s">
        <v>96</v>
      </c>
      <c r="C23" s="53"/>
      <c r="D23" s="52" t="s">
        <v>103</v>
      </c>
      <c r="E23" s="55"/>
      <c r="F23" s="55"/>
      <c r="G23" s="55"/>
      <c r="H23" s="55"/>
      <c r="I23" s="56">
        <v>40544</v>
      </c>
      <c r="J23" s="56">
        <v>44651</v>
      </c>
      <c r="K23" s="57">
        <f>(J23-I23)/365</f>
        <v>11.252054794520548</v>
      </c>
      <c r="L23" s="58" t="s">
        <v>172</v>
      </c>
      <c r="M23" s="60">
        <f>SUMIF(L23:L25,"A",K23:K25)+(SUMIF(L23:L25,"B",K23:K25)*0.5)</f>
        <v>11.408219178082192</v>
      </c>
    </row>
    <row r="24" spans="2:13" x14ac:dyDescent="0.3">
      <c r="B24" s="154"/>
      <c r="C24" s="55"/>
      <c r="D24" s="55"/>
      <c r="E24" s="55"/>
      <c r="F24" s="55"/>
      <c r="G24" s="55"/>
      <c r="H24" s="55"/>
      <c r="I24" s="56">
        <v>40118</v>
      </c>
      <c r="J24" s="56">
        <v>40232</v>
      </c>
      <c r="K24" s="57">
        <f t="shared" ref="K24:K25" si="0">(J24-I24)/365</f>
        <v>0.31232876712328766</v>
      </c>
      <c r="L24" s="58" t="s">
        <v>178</v>
      </c>
      <c r="M24" s="61"/>
    </row>
    <row r="25" spans="2:13" x14ac:dyDescent="0.3">
      <c r="B25" s="154"/>
      <c r="C25" s="108"/>
      <c r="D25" s="108"/>
      <c r="E25" s="55"/>
      <c r="F25" s="55"/>
      <c r="G25" s="55"/>
      <c r="H25" s="55"/>
      <c r="I25" s="56">
        <v>39847</v>
      </c>
      <c r="J25" s="56">
        <v>40117</v>
      </c>
      <c r="K25" s="57">
        <f t="shared" si="0"/>
        <v>0.73972602739726023</v>
      </c>
      <c r="L25" s="58" t="s">
        <v>119</v>
      </c>
      <c r="M25" s="62"/>
    </row>
    <row r="26" spans="2:13" x14ac:dyDescent="0.3">
      <c r="B26" s="132" t="s">
        <v>97</v>
      </c>
      <c r="C26" s="53"/>
      <c r="D26" s="52" t="s">
        <v>103</v>
      </c>
      <c r="E26" s="55"/>
      <c r="F26" s="55"/>
      <c r="G26" s="55"/>
      <c r="H26" s="55"/>
      <c r="I26" s="56">
        <v>40544</v>
      </c>
      <c r="J26" s="56">
        <v>44651</v>
      </c>
      <c r="K26" s="57">
        <f>(J26-I26)/365</f>
        <v>11.252054794520548</v>
      </c>
      <c r="L26" s="58" t="s">
        <v>172</v>
      </c>
      <c r="M26" s="60">
        <f>SUMIF(L26:L28,"A",K26:K28)+(SUMIF(L26:L28,"B",K26:K28)*0.5)</f>
        <v>12.147945205479452</v>
      </c>
    </row>
    <row r="27" spans="2:13" x14ac:dyDescent="0.3">
      <c r="B27" s="132"/>
      <c r="C27" s="55"/>
      <c r="D27" s="55"/>
      <c r="E27" s="55"/>
      <c r="F27" s="55"/>
      <c r="G27" s="55"/>
      <c r="H27" s="55"/>
      <c r="I27" s="56">
        <v>40118</v>
      </c>
      <c r="J27" s="56">
        <v>40232</v>
      </c>
      <c r="K27" s="57">
        <f t="shared" ref="K27:K28" si="1">(J27-I27)/365</f>
        <v>0.31232876712328766</v>
      </c>
      <c r="L27" s="58" t="s">
        <v>178</v>
      </c>
      <c r="M27" s="62"/>
    </row>
    <row r="28" spans="2:13" x14ac:dyDescent="0.3">
      <c r="B28" s="132"/>
      <c r="C28" s="108"/>
      <c r="D28" s="107"/>
      <c r="E28" s="55"/>
      <c r="F28" s="55"/>
      <c r="G28" s="55"/>
      <c r="H28" s="55"/>
      <c r="I28" s="56">
        <v>39847</v>
      </c>
      <c r="J28" s="56">
        <v>40117</v>
      </c>
      <c r="K28" s="57">
        <f t="shared" si="1"/>
        <v>0.73972602739726023</v>
      </c>
      <c r="L28" s="58" t="s">
        <v>172</v>
      </c>
      <c r="M28" s="62"/>
    </row>
    <row r="29" spans="2:13" x14ac:dyDescent="0.3">
      <c r="B29" s="132" t="s">
        <v>99</v>
      </c>
      <c r="C29" s="53"/>
      <c r="D29" s="53" t="s">
        <v>103</v>
      </c>
      <c r="E29" s="6"/>
      <c r="F29" s="6"/>
      <c r="G29" s="6"/>
      <c r="H29" s="6"/>
      <c r="I29" s="56">
        <v>40544</v>
      </c>
      <c r="J29" s="56">
        <v>44651</v>
      </c>
      <c r="K29" s="57">
        <f>(J29-I29)/365</f>
        <v>11.252054794520548</v>
      </c>
      <c r="L29" s="144" t="s">
        <v>132</v>
      </c>
      <c r="M29" s="145"/>
    </row>
    <row r="30" spans="2:13" x14ac:dyDescent="0.3">
      <c r="B30" s="132"/>
      <c r="C30" s="55"/>
      <c r="D30" s="110"/>
      <c r="E30" s="6"/>
      <c r="F30" s="6"/>
      <c r="G30" s="6"/>
      <c r="H30" s="6"/>
      <c r="I30" s="56">
        <v>40118</v>
      </c>
      <c r="J30" s="56">
        <v>40232</v>
      </c>
      <c r="K30" s="57">
        <f t="shared" ref="K30:K31" si="2">(J30-I30)/365</f>
        <v>0.31232876712328766</v>
      </c>
      <c r="L30" s="146"/>
      <c r="M30" s="147"/>
    </row>
    <row r="31" spans="2:13" x14ac:dyDescent="0.3">
      <c r="B31" s="132"/>
      <c r="C31" s="108"/>
      <c r="D31" s="109"/>
      <c r="E31" s="6"/>
      <c r="F31" s="6"/>
      <c r="G31" s="6"/>
      <c r="H31" s="6"/>
      <c r="I31" s="56">
        <v>39847</v>
      </c>
      <c r="J31" s="56">
        <v>40117</v>
      </c>
      <c r="K31" s="57">
        <f t="shared" si="2"/>
        <v>0.73972602739726023</v>
      </c>
      <c r="L31" s="148"/>
      <c r="M31" s="149"/>
    </row>
    <row r="32" spans="2:13" x14ac:dyDescent="0.3">
      <c r="B32" t="s">
        <v>177</v>
      </c>
      <c r="L32" s="22"/>
    </row>
    <row r="33" spans="2:2" x14ac:dyDescent="0.3">
      <c r="B33" t="s">
        <v>254</v>
      </c>
    </row>
  </sheetData>
  <mergeCells count="13">
    <mergeCell ref="I8:O8"/>
    <mergeCell ref="I16:O16"/>
    <mergeCell ref="L29:M31"/>
    <mergeCell ref="G13:G15"/>
    <mergeCell ref="B29:B31"/>
    <mergeCell ref="B9:B12"/>
    <mergeCell ref="B13:B16"/>
    <mergeCell ref="B5:B8"/>
    <mergeCell ref="D8:F8"/>
    <mergeCell ref="D12:F12"/>
    <mergeCell ref="D16:F16"/>
    <mergeCell ref="B23:B25"/>
    <mergeCell ref="B26:B28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9"/>
  <sheetViews>
    <sheetView showGridLines="0" zoomScale="85" zoomScaleNormal="85" workbookViewId="0">
      <selection activeCell="H22" sqref="H22"/>
    </sheetView>
  </sheetViews>
  <sheetFormatPr defaultRowHeight="16.5" x14ac:dyDescent="0.3"/>
  <cols>
    <col min="2" max="6" width="23.5" customWidth="1"/>
    <col min="7" max="7" width="7.625" customWidth="1"/>
    <col min="8" max="8" width="23.5" customWidth="1"/>
    <col min="9" max="9" width="7.125" bestFit="1" customWidth="1"/>
  </cols>
  <sheetData>
    <row r="1" spans="1:10" x14ac:dyDescent="0.3">
      <c r="A1" s="28"/>
      <c r="B1" s="28"/>
      <c r="C1" s="28"/>
      <c r="D1" s="28"/>
    </row>
    <row r="2" spans="1:10" x14ac:dyDescent="0.3">
      <c r="A2" s="28"/>
      <c r="B2" s="28" t="s">
        <v>131</v>
      </c>
      <c r="C2" s="28"/>
      <c r="D2" s="28"/>
    </row>
    <row r="3" spans="1:10" x14ac:dyDescent="0.3">
      <c r="A3" s="28"/>
      <c r="B3" s="29"/>
      <c r="C3" s="29"/>
      <c r="D3" s="29"/>
    </row>
    <row r="4" spans="1:10" ht="33" x14ac:dyDescent="0.3">
      <c r="A4" s="28"/>
      <c r="B4" s="32" t="s">
        <v>28</v>
      </c>
      <c r="C4" s="32" t="s">
        <v>51</v>
      </c>
      <c r="D4" s="32" t="s">
        <v>127</v>
      </c>
      <c r="E4" s="32" t="s">
        <v>128</v>
      </c>
      <c r="F4" s="35" t="s">
        <v>249</v>
      </c>
      <c r="G4" s="32" t="s">
        <v>129</v>
      </c>
      <c r="H4" s="35" t="s">
        <v>250</v>
      </c>
      <c r="I4" s="35" t="s">
        <v>129</v>
      </c>
      <c r="J4" s="32" t="s">
        <v>130</v>
      </c>
    </row>
    <row r="5" spans="1:10" x14ac:dyDescent="0.3">
      <c r="A5" s="28"/>
      <c r="B5" s="63" t="s">
        <v>125</v>
      </c>
      <c r="C5" s="63" t="s">
        <v>53</v>
      </c>
      <c r="D5" s="63"/>
      <c r="E5" s="63"/>
      <c r="F5" s="63" t="s">
        <v>238</v>
      </c>
      <c r="G5" s="63">
        <v>3</v>
      </c>
      <c r="H5" s="63" t="s">
        <v>239</v>
      </c>
      <c r="I5" s="63">
        <v>2</v>
      </c>
      <c r="J5" s="68">
        <f>I5/G5</f>
        <v>0.66666666666666663</v>
      </c>
    </row>
    <row r="6" spans="1:10" x14ac:dyDescent="0.3">
      <c r="A6" s="28"/>
      <c r="B6" s="63" t="s">
        <v>126</v>
      </c>
      <c r="C6" s="63" t="s">
        <v>54</v>
      </c>
      <c r="D6" s="63"/>
      <c r="E6" s="63"/>
      <c r="F6" s="106" t="s">
        <v>238</v>
      </c>
      <c r="G6" s="63">
        <v>3</v>
      </c>
      <c r="H6" s="106" t="s">
        <v>238</v>
      </c>
      <c r="I6" s="63">
        <v>3</v>
      </c>
      <c r="J6" s="68">
        <f t="shared" ref="J6:J7" si="0">I6/G6</f>
        <v>1</v>
      </c>
    </row>
    <row r="7" spans="1:10" x14ac:dyDescent="0.3">
      <c r="A7" s="28"/>
      <c r="B7" s="63" t="s">
        <v>126</v>
      </c>
      <c r="C7" s="63" t="s">
        <v>64</v>
      </c>
      <c r="D7" s="63"/>
      <c r="E7" s="63"/>
      <c r="F7" s="63"/>
      <c r="G7" s="63"/>
      <c r="H7" s="63"/>
      <c r="I7" s="63"/>
      <c r="J7" s="68" t="e">
        <f t="shared" si="0"/>
        <v>#DIV/0!</v>
      </c>
    </row>
    <row r="8" spans="1:10" x14ac:dyDescent="0.3">
      <c r="A8" s="28"/>
      <c r="B8" s="47" t="s">
        <v>59</v>
      </c>
      <c r="C8" s="47"/>
      <c r="D8" s="47"/>
      <c r="E8" s="47"/>
      <c r="F8" s="47"/>
      <c r="G8" s="47"/>
      <c r="H8" s="47"/>
      <c r="I8" s="47"/>
      <c r="J8" s="69" t="e">
        <f>AVERAGE(J5:J7)</f>
        <v>#DIV/0!</v>
      </c>
    </row>
    <row r="9" spans="1:10" x14ac:dyDescent="0.3">
      <c r="A9" s="28"/>
      <c r="B9" s="1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zoomScaleNormal="100" zoomScaleSheetLayoutView="85" workbookViewId="0">
      <selection activeCell="J25" sqref="J25"/>
    </sheetView>
  </sheetViews>
  <sheetFormatPr defaultRowHeight="16.5" x14ac:dyDescent="0.3"/>
  <cols>
    <col min="2" max="2" width="29.5" customWidth="1"/>
    <col min="3" max="3" width="16.875" style="1" customWidth="1"/>
    <col min="4" max="4" width="15.875" style="1" customWidth="1"/>
    <col min="5" max="5" width="16" style="1" customWidth="1"/>
    <col min="6" max="6" width="15.625" style="1" customWidth="1"/>
    <col min="7" max="9" width="9" style="1"/>
  </cols>
  <sheetData>
    <row r="2" spans="2:10" x14ac:dyDescent="0.3">
      <c r="B2" s="115" t="s">
        <v>240</v>
      </c>
      <c r="C2" s="116"/>
      <c r="D2" s="116"/>
      <c r="E2" s="116"/>
      <c r="F2" s="117"/>
      <c r="G2" s="2"/>
      <c r="H2" s="2"/>
      <c r="I2" s="2"/>
    </row>
    <row r="3" spans="2:10" x14ac:dyDescent="0.3">
      <c r="B3" s="126"/>
      <c r="C3" s="127"/>
      <c r="D3" s="127"/>
      <c r="E3" s="127"/>
      <c r="F3" s="128"/>
      <c r="G3" s="2"/>
      <c r="H3" s="2"/>
      <c r="I3" s="2"/>
    </row>
    <row r="4" spans="2:10" x14ac:dyDescent="0.3">
      <c r="B4" s="118" t="s">
        <v>0</v>
      </c>
      <c r="C4" s="3" t="s">
        <v>1</v>
      </c>
      <c r="D4" s="121"/>
      <c r="E4" s="122"/>
      <c r="F4" s="123"/>
      <c r="J4" s="1"/>
    </row>
    <row r="5" spans="2:10" x14ac:dyDescent="0.3">
      <c r="B5" s="119"/>
      <c r="C5" s="3" t="s">
        <v>2</v>
      </c>
      <c r="D5" s="4"/>
      <c r="E5" s="3" t="s">
        <v>5</v>
      </c>
      <c r="F5" s="5"/>
    </row>
    <row r="6" spans="2:10" x14ac:dyDescent="0.3">
      <c r="B6" s="119"/>
      <c r="C6" s="3" t="s">
        <v>3</v>
      </c>
      <c r="D6" s="121"/>
      <c r="E6" s="122"/>
      <c r="F6" s="123"/>
    </row>
    <row r="7" spans="2:10" x14ac:dyDescent="0.3">
      <c r="B7" s="119"/>
      <c r="C7" s="3" t="s">
        <v>4</v>
      </c>
      <c r="D7" s="4"/>
      <c r="E7" s="3" t="s">
        <v>6</v>
      </c>
      <c r="F7" s="5"/>
    </row>
    <row r="8" spans="2:10" x14ac:dyDescent="0.3">
      <c r="B8" s="120"/>
      <c r="C8" s="3" t="s">
        <v>24</v>
      </c>
      <c r="D8" s="121" t="s">
        <v>25</v>
      </c>
      <c r="E8" s="122"/>
      <c r="F8" s="123"/>
    </row>
    <row r="9" spans="2:10" x14ac:dyDescent="0.3">
      <c r="B9" s="118" t="s">
        <v>7</v>
      </c>
      <c r="C9" s="3" t="s">
        <v>8</v>
      </c>
      <c r="D9" s="3"/>
      <c r="E9" s="3" t="s">
        <v>11</v>
      </c>
      <c r="F9" s="3"/>
    </row>
    <row r="10" spans="2:10" x14ac:dyDescent="0.3">
      <c r="B10" s="119"/>
      <c r="C10" s="3" t="s">
        <v>9</v>
      </c>
      <c r="D10" s="3"/>
      <c r="E10" s="3" t="s">
        <v>12</v>
      </c>
      <c r="F10" s="3"/>
    </row>
    <row r="11" spans="2:10" x14ac:dyDescent="0.3">
      <c r="B11" s="120"/>
      <c r="C11" s="3" t="s">
        <v>10</v>
      </c>
      <c r="D11" s="3"/>
      <c r="E11" s="3" t="s">
        <v>13</v>
      </c>
      <c r="F11" s="3"/>
    </row>
    <row r="12" spans="2:10" x14ac:dyDescent="0.3">
      <c r="B12" s="6" t="s">
        <v>14</v>
      </c>
      <c r="C12" s="122"/>
      <c r="D12" s="122"/>
      <c r="E12" s="122"/>
      <c r="F12" s="123"/>
    </row>
    <row r="13" spans="2:10" x14ac:dyDescent="0.3">
      <c r="B13" s="6" t="s">
        <v>15</v>
      </c>
      <c r="C13" s="122" t="s">
        <v>237</v>
      </c>
      <c r="D13" s="122"/>
      <c r="E13" s="122"/>
      <c r="F13" s="123"/>
    </row>
    <row r="14" spans="2:10" x14ac:dyDescent="0.3">
      <c r="B14" s="6" t="s">
        <v>235</v>
      </c>
      <c r="C14" s="122" t="s">
        <v>236</v>
      </c>
      <c r="D14" s="122"/>
      <c r="E14" s="122"/>
      <c r="F14" s="123"/>
    </row>
    <row r="15" spans="2:10" x14ac:dyDescent="0.3">
      <c r="B15" s="6" t="s">
        <v>224</v>
      </c>
      <c r="C15" s="121"/>
      <c r="D15" s="122"/>
      <c r="E15" s="122"/>
      <c r="F15" s="123"/>
    </row>
    <row r="16" spans="2:10" x14ac:dyDescent="0.3">
      <c r="B16" s="6" t="s">
        <v>225</v>
      </c>
      <c r="C16" s="124"/>
      <c r="D16" s="124"/>
      <c r="E16" s="124"/>
      <c r="F16" s="124"/>
    </row>
    <row r="17" spans="2:9" x14ac:dyDescent="0.3">
      <c r="B17" s="6" t="s">
        <v>226</v>
      </c>
      <c r="C17" s="121"/>
      <c r="D17" s="122"/>
      <c r="E17" s="122"/>
      <c r="F17" s="123"/>
    </row>
    <row r="18" spans="2:9" x14ac:dyDescent="0.3">
      <c r="B18" s="125" t="s">
        <v>227</v>
      </c>
      <c r="C18" s="3" t="s">
        <v>16</v>
      </c>
      <c r="D18" s="124"/>
      <c r="E18" s="124"/>
      <c r="F18" s="124"/>
    </row>
    <row r="19" spans="2:9" x14ac:dyDescent="0.3">
      <c r="B19" s="125"/>
      <c r="C19" s="3" t="s">
        <v>17</v>
      </c>
      <c r="D19" s="124"/>
      <c r="E19" s="124"/>
      <c r="F19" s="124"/>
    </row>
    <row r="20" spans="2:9" x14ac:dyDescent="0.3">
      <c r="B20" s="7" t="s">
        <v>228</v>
      </c>
      <c r="C20" s="3" t="s">
        <v>22</v>
      </c>
      <c r="D20" s="3"/>
      <c r="E20" s="3" t="s">
        <v>23</v>
      </c>
      <c r="F20" s="3"/>
    </row>
    <row r="21" spans="2:9" x14ac:dyDescent="0.3">
      <c r="B21" s="7" t="s">
        <v>229</v>
      </c>
      <c r="C21" s="3" t="s">
        <v>18</v>
      </c>
      <c r="D21" s="3"/>
      <c r="E21" s="3" t="s">
        <v>19</v>
      </c>
      <c r="F21" s="3"/>
    </row>
    <row r="22" spans="2:9" x14ac:dyDescent="0.3">
      <c r="B22" s="7" t="s">
        <v>230</v>
      </c>
      <c r="C22" s="124" t="s">
        <v>122</v>
      </c>
      <c r="D22" s="124"/>
      <c r="E22" s="124"/>
      <c r="F22" s="124"/>
    </row>
    <row r="23" spans="2:9" x14ac:dyDescent="0.3">
      <c r="B23" s="7" t="s">
        <v>231</v>
      </c>
      <c r="C23" s="124"/>
      <c r="D23" s="124"/>
      <c r="E23" s="124"/>
      <c r="F23" s="124"/>
    </row>
    <row r="24" spans="2:9" x14ac:dyDescent="0.3">
      <c r="B24" s="7" t="s">
        <v>223</v>
      </c>
      <c r="C24" s="121" t="s">
        <v>241</v>
      </c>
      <c r="D24" s="122"/>
      <c r="E24" s="122"/>
      <c r="F24" s="123"/>
    </row>
    <row r="25" spans="2:9" s="8" customFormat="1" ht="45" customHeight="1" x14ac:dyDescent="0.3">
      <c r="B25" s="115" t="s">
        <v>242</v>
      </c>
      <c r="C25" s="116"/>
      <c r="D25" s="116"/>
      <c r="E25" s="116"/>
      <c r="F25" s="117"/>
      <c r="G25" s="2"/>
      <c r="H25" s="2"/>
      <c r="I25" s="2"/>
    </row>
    <row r="26" spans="2:9" ht="45" customHeight="1" x14ac:dyDescent="0.3">
      <c r="B26" s="129" t="s">
        <v>255</v>
      </c>
      <c r="C26" s="130"/>
      <c r="D26" s="130"/>
      <c r="E26" s="130"/>
      <c r="F26" s="131"/>
    </row>
    <row r="27" spans="2:9" ht="45" customHeight="1" x14ac:dyDescent="0.3">
      <c r="B27" s="129" t="s">
        <v>20</v>
      </c>
      <c r="C27" s="130"/>
      <c r="D27" s="130"/>
      <c r="E27" s="130"/>
      <c r="F27" s="131"/>
    </row>
    <row r="28" spans="2:9" ht="45" customHeight="1" x14ac:dyDescent="0.3">
      <c r="B28" s="112" t="s">
        <v>21</v>
      </c>
      <c r="C28" s="113"/>
      <c r="D28" s="113"/>
      <c r="E28" s="113"/>
      <c r="F28" s="114"/>
    </row>
  </sheetData>
  <mergeCells count="22">
    <mergeCell ref="B2:F3"/>
    <mergeCell ref="D6:F6"/>
    <mergeCell ref="D4:F4"/>
    <mergeCell ref="B26:F26"/>
    <mergeCell ref="B27:F27"/>
    <mergeCell ref="C24:F24"/>
    <mergeCell ref="C14:F14"/>
    <mergeCell ref="B28:F28"/>
    <mergeCell ref="B25:F25"/>
    <mergeCell ref="B4:B8"/>
    <mergeCell ref="D8:F8"/>
    <mergeCell ref="C17:F17"/>
    <mergeCell ref="C22:F22"/>
    <mergeCell ref="C23:F23"/>
    <mergeCell ref="C15:F15"/>
    <mergeCell ref="B9:B11"/>
    <mergeCell ref="C12:F12"/>
    <mergeCell ref="C13:F13"/>
    <mergeCell ref="C16:F16"/>
    <mergeCell ref="B18:B19"/>
    <mergeCell ref="D18:F18"/>
    <mergeCell ref="D19:F19"/>
  </mergeCells>
  <phoneticPr fontId="1" type="noConversion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6"/>
  <sheetViews>
    <sheetView showGridLines="0" topLeftCell="A7" zoomScale="85" zoomScaleNormal="85" workbookViewId="0">
      <selection activeCell="G40" sqref="G40"/>
    </sheetView>
  </sheetViews>
  <sheetFormatPr defaultRowHeight="16.5" x14ac:dyDescent="0.3"/>
  <cols>
    <col min="1" max="1" width="9" style="22"/>
    <col min="2" max="5" width="22" style="12" customWidth="1"/>
    <col min="6" max="16384" width="9" style="22"/>
  </cols>
  <sheetData>
    <row r="2" spans="2:5" x14ac:dyDescent="0.3">
      <c r="B2" s="25" t="s">
        <v>192</v>
      </c>
      <c r="C2" s="25"/>
      <c r="D2" s="25"/>
      <c r="E2" s="25"/>
    </row>
    <row r="3" spans="2:5" x14ac:dyDescent="0.3">
      <c r="B3" s="18"/>
      <c r="C3" s="18"/>
      <c r="D3" s="18"/>
      <c r="E3" s="18"/>
    </row>
    <row r="4" spans="2:5" x14ac:dyDescent="0.3">
      <c r="B4" s="16" t="s">
        <v>26</v>
      </c>
      <c r="C4" s="27" t="s">
        <v>79</v>
      </c>
      <c r="D4" s="16" t="s">
        <v>27</v>
      </c>
      <c r="E4" s="16" t="s">
        <v>95</v>
      </c>
    </row>
    <row r="5" spans="2:5" x14ac:dyDescent="0.3">
      <c r="B5" s="13"/>
      <c r="C5" s="13"/>
      <c r="D5" s="13" t="e">
        <f>+C5/$C$13</f>
        <v>#DIV/0!</v>
      </c>
      <c r="E5" s="13"/>
    </row>
    <row r="6" spans="2:5" x14ac:dyDescent="0.3">
      <c r="B6" s="13"/>
      <c r="C6" s="13"/>
      <c r="D6" s="13" t="e">
        <f t="shared" ref="D6:D13" si="0">+C6/$C$13</f>
        <v>#DIV/0!</v>
      </c>
      <c r="E6" s="13"/>
    </row>
    <row r="7" spans="2:5" x14ac:dyDescent="0.3">
      <c r="B7" s="13"/>
      <c r="C7" s="13"/>
      <c r="D7" s="13" t="e">
        <f t="shared" si="0"/>
        <v>#DIV/0!</v>
      </c>
      <c r="E7" s="13"/>
    </row>
    <row r="8" spans="2:5" x14ac:dyDescent="0.3">
      <c r="B8" s="13"/>
      <c r="C8" s="13"/>
      <c r="D8" s="13" t="e">
        <f t="shared" si="0"/>
        <v>#DIV/0!</v>
      </c>
      <c r="E8" s="13"/>
    </row>
    <row r="9" spans="2:5" x14ac:dyDescent="0.3">
      <c r="B9" s="13"/>
      <c r="C9" s="13"/>
      <c r="D9" s="13" t="e">
        <f t="shared" si="0"/>
        <v>#DIV/0!</v>
      </c>
      <c r="E9" s="13"/>
    </row>
    <row r="10" spans="2:5" x14ac:dyDescent="0.3">
      <c r="B10" s="13"/>
      <c r="C10" s="13"/>
      <c r="D10" s="13" t="e">
        <f t="shared" si="0"/>
        <v>#DIV/0!</v>
      </c>
      <c r="E10" s="13"/>
    </row>
    <row r="11" spans="2:5" x14ac:dyDescent="0.3">
      <c r="B11" s="13"/>
      <c r="C11" s="13"/>
      <c r="D11" s="13" t="e">
        <f t="shared" si="0"/>
        <v>#DIV/0!</v>
      </c>
      <c r="E11" s="13"/>
    </row>
    <row r="12" spans="2:5" x14ac:dyDescent="0.3">
      <c r="B12" s="13"/>
      <c r="C12" s="13"/>
      <c r="D12" s="13" t="e">
        <f t="shared" si="0"/>
        <v>#DIV/0!</v>
      </c>
      <c r="E12" s="13"/>
    </row>
    <row r="13" spans="2:5" x14ac:dyDescent="0.3">
      <c r="B13" s="13" t="s">
        <v>77</v>
      </c>
      <c r="C13" s="13">
        <f>+SUM(C5:C12)</f>
        <v>0</v>
      </c>
      <c r="D13" s="13" t="e">
        <f t="shared" si="0"/>
        <v>#DIV/0!</v>
      </c>
      <c r="E13" s="13"/>
    </row>
    <row r="14" spans="2:5" x14ac:dyDescent="0.3">
      <c r="B14" s="24"/>
      <c r="C14" s="24"/>
      <c r="D14" s="24"/>
      <c r="E14" s="24"/>
    </row>
    <row r="16" spans="2:5" x14ac:dyDescent="0.3">
      <c r="B16" s="25" t="s">
        <v>80</v>
      </c>
      <c r="C16" s="25"/>
      <c r="D16" s="25"/>
      <c r="E16" s="25"/>
    </row>
    <row r="17" spans="2:10" x14ac:dyDescent="0.3">
      <c r="B17" s="18"/>
      <c r="C17" s="18"/>
      <c r="D17" s="18"/>
      <c r="E17" s="26" t="s">
        <v>83</v>
      </c>
    </row>
    <row r="18" spans="2:10" x14ac:dyDescent="0.3">
      <c r="B18" s="16" t="s">
        <v>28</v>
      </c>
      <c r="C18" s="16" t="s">
        <v>243</v>
      </c>
      <c r="D18" s="16" t="s">
        <v>244</v>
      </c>
      <c r="E18" s="16" t="s">
        <v>245</v>
      </c>
    </row>
    <row r="19" spans="2:10" x14ac:dyDescent="0.3">
      <c r="B19" s="13" t="s">
        <v>29</v>
      </c>
      <c r="C19" s="13"/>
      <c r="D19" s="13"/>
      <c r="E19" s="13"/>
    </row>
    <row r="20" spans="2:10" x14ac:dyDescent="0.3">
      <c r="B20" s="13" t="s">
        <v>30</v>
      </c>
      <c r="C20" s="13"/>
      <c r="D20" s="13"/>
      <c r="E20" s="13"/>
    </row>
    <row r="21" spans="2:10" s="23" customFormat="1" x14ac:dyDescent="0.3">
      <c r="B21" s="47" t="s">
        <v>31</v>
      </c>
      <c r="C21" s="47"/>
      <c r="D21" s="47"/>
      <c r="E21" s="47"/>
    </row>
    <row r="22" spans="2:10" x14ac:dyDescent="0.3">
      <c r="B22" s="13" t="s">
        <v>32</v>
      </c>
      <c r="C22" s="13"/>
      <c r="D22" s="13"/>
      <c r="E22" s="13"/>
    </row>
    <row r="23" spans="2:10" x14ac:dyDescent="0.3">
      <c r="B23" s="13" t="s">
        <v>33</v>
      </c>
      <c r="C23" s="13"/>
      <c r="D23" s="13"/>
      <c r="E23" s="13"/>
    </row>
    <row r="24" spans="2:10" s="23" customFormat="1" x14ac:dyDescent="0.3">
      <c r="B24" s="47" t="s">
        <v>34</v>
      </c>
      <c r="C24" s="47"/>
      <c r="D24" s="47"/>
      <c r="E24" s="47"/>
      <c r="G24" s="22"/>
      <c r="H24" s="22"/>
      <c r="I24" s="22"/>
      <c r="J24" s="22"/>
    </row>
    <row r="25" spans="2:10" x14ac:dyDescent="0.3">
      <c r="B25" s="13" t="s">
        <v>35</v>
      </c>
      <c r="C25" s="13"/>
      <c r="D25" s="13"/>
      <c r="E25" s="13"/>
    </row>
    <row r="26" spans="2:10" x14ac:dyDescent="0.3">
      <c r="B26" s="13" t="s">
        <v>36</v>
      </c>
      <c r="C26" s="13"/>
      <c r="D26" s="13"/>
      <c r="E26" s="13"/>
    </row>
    <row r="27" spans="2:10" s="23" customFormat="1" x14ac:dyDescent="0.3">
      <c r="B27" s="47" t="s">
        <v>37</v>
      </c>
      <c r="C27" s="47"/>
      <c r="D27" s="47"/>
      <c r="E27" s="47"/>
      <c r="G27" s="22"/>
      <c r="H27" s="22"/>
      <c r="I27" s="22"/>
      <c r="J27" s="22"/>
    </row>
    <row r="28" spans="2:10" x14ac:dyDescent="0.3">
      <c r="B28" s="51" t="s">
        <v>38</v>
      </c>
      <c r="C28" s="13"/>
      <c r="D28" s="13"/>
      <c r="E28" s="13"/>
    </row>
    <row r="29" spans="2:10" x14ac:dyDescent="0.3">
      <c r="B29" s="13" t="s">
        <v>39</v>
      </c>
      <c r="C29" s="13"/>
      <c r="D29" s="13"/>
      <c r="E29" s="13"/>
    </row>
    <row r="30" spans="2:10" x14ac:dyDescent="0.3">
      <c r="B30" s="51" t="s">
        <v>40</v>
      </c>
      <c r="C30" s="13"/>
      <c r="D30" s="13"/>
      <c r="E30" s="13"/>
    </row>
    <row r="31" spans="2:10" x14ac:dyDescent="0.3">
      <c r="B31" s="13" t="s">
        <v>41</v>
      </c>
      <c r="C31" s="13"/>
      <c r="D31" s="13"/>
      <c r="E31" s="13"/>
    </row>
    <row r="32" spans="2:10" x14ac:dyDescent="0.3">
      <c r="B32" s="51" t="s">
        <v>42</v>
      </c>
      <c r="C32" s="13"/>
      <c r="D32" s="13"/>
      <c r="E32" s="13"/>
    </row>
    <row r="33" spans="2:5" x14ac:dyDescent="0.3">
      <c r="B33" s="13" t="s">
        <v>43</v>
      </c>
      <c r="C33" s="13" t="e">
        <f>C19/C22</f>
        <v>#DIV/0!</v>
      </c>
      <c r="D33" s="13" t="e">
        <f t="shared" ref="D33:E33" si="1">D19/D22</f>
        <v>#DIV/0!</v>
      </c>
      <c r="E33" s="13" t="e">
        <f t="shared" si="1"/>
        <v>#DIV/0!</v>
      </c>
    </row>
    <row r="34" spans="2:5" x14ac:dyDescent="0.3">
      <c r="B34" s="13" t="s">
        <v>44</v>
      </c>
      <c r="C34" s="13" t="e">
        <f>C24/C27</f>
        <v>#DIV/0!</v>
      </c>
      <c r="D34" s="13" t="e">
        <f t="shared" ref="D34:E34" si="2">D24/D27</f>
        <v>#DIV/0!</v>
      </c>
      <c r="E34" s="13" t="e">
        <f t="shared" si="2"/>
        <v>#DIV/0!</v>
      </c>
    </row>
    <row r="35" spans="2:5" x14ac:dyDescent="0.3">
      <c r="B35" s="13" t="s">
        <v>45</v>
      </c>
      <c r="C35" s="13" t="e">
        <f>C28/C29</f>
        <v>#DIV/0!</v>
      </c>
      <c r="D35" s="13" t="e">
        <f t="shared" ref="D35:E35" si="3">D28/D29</f>
        <v>#DIV/0!</v>
      </c>
      <c r="E35" s="13" t="e">
        <f t="shared" si="3"/>
        <v>#DIV/0!</v>
      </c>
    </row>
    <row r="36" spans="2:5" x14ac:dyDescent="0.3">
      <c r="B36" s="13" t="s">
        <v>46</v>
      </c>
      <c r="C36" s="13" t="e">
        <f>C32/C27</f>
        <v>#DIV/0!</v>
      </c>
      <c r="D36" s="13" t="e">
        <f t="shared" ref="D36:E36" si="4">D32/D27</f>
        <v>#DIV/0!</v>
      </c>
      <c r="E36" s="13" t="e">
        <f t="shared" si="4"/>
        <v>#DIV/0!</v>
      </c>
    </row>
    <row r="37" spans="2:5" x14ac:dyDescent="0.3">
      <c r="B37" s="13" t="s">
        <v>47</v>
      </c>
      <c r="C37" s="13" t="e">
        <f>(C25-C27)/C25</f>
        <v>#DIV/0!</v>
      </c>
      <c r="D37" s="13" t="e">
        <f t="shared" ref="D37:E37" si="5">(D25-D27)/D25</f>
        <v>#DIV/0!</v>
      </c>
      <c r="E37" s="13" t="e">
        <f t="shared" si="5"/>
        <v>#DIV/0!</v>
      </c>
    </row>
    <row r="40" spans="2:5" x14ac:dyDescent="0.3">
      <c r="B40" s="25" t="s">
        <v>82</v>
      </c>
      <c r="C40" s="25"/>
      <c r="D40" s="25"/>
      <c r="E40" s="25"/>
    </row>
    <row r="41" spans="2:5" x14ac:dyDescent="0.3">
      <c r="B41" s="18"/>
      <c r="C41" s="18"/>
      <c r="D41" s="18"/>
      <c r="E41" s="18"/>
    </row>
    <row r="42" spans="2:5" x14ac:dyDescent="0.3">
      <c r="B42" s="27" t="s">
        <v>81</v>
      </c>
      <c r="C42" s="16" t="s">
        <v>49</v>
      </c>
      <c r="D42" s="16" t="s">
        <v>48</v>
      </c>
      <c r="E42" s="16" t="s">
        <v>50</v>
      </c>
    </row>
    <row r="43" spans="2:5" x14ac:dyDescent="0.3">
      <c r="B43" s="13"/>
      <c r="C43" s="6"/>
      <c r="D43" s="13"/>
      <c r="E43" s="13"/>
    </row>
    <row r="44" spans="2:5" x14ac:dyDescent="0.3">
      <c r="B44" s="13"/>
      <c r="C44" s="6"/>
      <c r="D44" s="13"/>
      <c r="E44" s="13"/>
    </row>
    <row r="45" spans="2:5" x14ac:dyDescent="0.3">
      <c r="B45" s="13"/>
      <c r="C45" s="6"/>
      <c r="D45" s="13"/>
      <c r="E45" s="13"/>
    </row>
    <row r="46" spans="2:5" x14ac:dyDescent="0.3">
      <c r="B46" s="13"/>
      <c r="C46" s="6"/>
      <c r="D46" s="13"/>
      <c r="E46" s="13"/>
    </row>
  </sheetData>
  <phoneticPr fontId="1" type="noConversion"/>
  <pageMargins left="0.7" right="0.7" top="0.75" bottom="0.75" header="0.3" footer="0.3"/>
  <pageSetup paperSize="9" scale="83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showGridLines="0" topLeftCell="A7" zoomScale="85" zoomScaleNormal="85" workbookViewId="0">
      <selection activeCell="B40" sqref="B40"/>
    </sheetView>
  </sheetViews>
  <sheetFormatPr defaultRowHeight="16.5" x14ac:dyDescent="0.3"/>
  <cols>
    <col min="2" max="2" width="18.5" style="1" customWidth="1"/>
    <col min="3" max="4" width="18.5" style="11" customWidth="1"/>
    <col min="5" max="15" width="18.5" style="1" customWidth="1"/>
  </cols>
  <sheetData>
    <row r="2" spans="2:15" x14ac:dyDescent="0.3">
      <c r="B2" s="28" t="s">
        <v>133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5"/>
      <c r="N3" s="25"/>
      <c r="O3" s="26" t="s">
        <v>83</v>
      </c>
    </row>
    <row r="4" spans="2:15" x14ac:dyDescent="0.3">
      <c r="B4" s="16" t="s">
        <v>51</v>
      </c>
      <c r="C4" s="34" t="s">
        <v>149</v>
      </c>
      <c r="D4" s="17" t="s">
        <v>123</v>
      </c>
      <c r="E4" s="16" t="s">
        <v>181</v>
      </c>
      <c r="F4" s="16" t="s">
        <v>182</v>
      </c>
      <c r="G4" s="16" t="s">
        <v>183</v>
      </c>
      <c r="H4" s="16" t="s">
        <v>144</v>
      </c>
      <c r="I4" s="16" t="s">
        <v>145</v>
      </c>
      <c r="J4" s="16" t="s">
        <v>56</v>
      </c>
      <c r="K4" s="16" t="s">
        <v>57</v>
      </c>
      <c r="L4" s="16" t="s">
        <v>58</v>
      </c>
      <c r="M4" s="21" t="s">
        <v>143</v>
      </c>
      <c r="N4" s="21" t="s">
        <v>52</v>
      </c>
      <c r="O4" s="21" t="s">
        <v>193</v>
      </c>
    </row>
    <row r="5" spans="2:15" x14ac:dyDescent="0.3">
      <c r="B5" s="13" t="s">
        <v>74</v>
      </c>
      <c r="C5" s="9"/>
      <c r="D5" s="10"/>
      <c r="E5" s="13"/>
      <c r="F5" s="13">
        <f>D21</f>
        <v>0</v>
      </c>
      <c r="G5" s="13">
        <f>E21</f>
        <v>0</v>
      </c>
      <c r="H5" s="13">
        <f>'3.-(1) Gross IRR'!F20</f>
        <v>0</v>
      </c>
      <c r="I5" s="78">
        <f>'3.-(1) Gross IRR'!I20</f>
        <v>0</v>
      </c>
      <c r="J5" s="13" t="e">
        <f>G21</f>
        <v>#DIV/0!</v>
      </c>
      <c r="K5" s="13" t="e">
        <f>'3.-(1) Gross IRR'!L20</f>
        <v>#NUM!</v>
      </c>
      <c r="L5" s="13" t="e">
        <f>+H21</f>
        <v>#NUM!</v>
      </c>
      <c r="M5" s="55"/>
      <c r="N5" s="64"/>
      <c r="O5" s="80"/>
    </row>
    <row r="6" spans="2:15" x14ac:dyDescent="0.3">
      <c r="B6" s="13" t="s">
        <v>54</v>
      </c>
      <c r="C6" s="10"/>
      <c r="D6" s="10"/>
      <c r="E6" s="13"/>
      <c r="F6" s="13"/>
      <c r="G6" s="13"/>
      <c r="H6" s="13"/>
      <c r="I6" s="78"/>
      <c r="J6" s="13" t="e">
        <f>G30</f>
        <v>#DIV/0!</v>
      </c>
      <c r="K6" s="13" t="e">
        <f>'3.-(1) Gross IRR'!L37</f>
        <v>#NUM!</v>
      </c>
      <c r="L6" s="13" t="e">
        <f>+H30</f>
        <v>#NUM!</v>
      </c>
      <c r="M6" s="55"/>
      <c r="N6" s="64"/>
      <c r="O6" s="80"/>
    </row>
    <row r="7" spans="2:15" x14ac:dyDescent="0.3">
      <c r="B7" s="13" t="s">
        <v>55</v>
      </c>
      <c r="C7" s="10"/>
      <c r="D7" s="10"/>
      <c r="E7" s="13"/>
      <c r="F7" s="13"/>
      <c r="G7" s="13"/>
      <c r="H7" s="13"/>
      <c r="I7" s="78"/>
      <c r="J7" s="13" t="e">
        <f>G39</f>
        <v>#DIV/0!</v>
      </c>
      <c r="K7" s="13" t="e">
        <f>'3.-(1) Gross IRR'!L54</f>
        <v>#NUM!</v>
      </c>
      <c r="L7" s="13" t="e">
        <f>+H39</f>
        <v>#NUM!</v>
      </c>
      <c r="M7" s="55"/>
      <c r="N7" s="64"/>
      <c r="O7" s="80"/>
    </row>
    <row r="8" spans="2:15" x14ac:dyDescent="0.3">
      <c r="B8" s="47" t="s">
        <v>59</v>
      </c>
      <c r="C8" s="47"/>
      <c r="D8" s="47"/>
      <c r="E8" s="47">
        <f>+SUM(E5:E7)</f>
        <v>0</v>
      </c>
      <c r="F8" s="47">
        <f>+SUM(F5:F7)</f>
        <v>0</v>
      </c>
      <c r="G8" s="47">
        <f>+SUM(G5:G7)</f>
        <v>0</v>
      </c>
      <c r="H8" s="47">
        <f>+SUM(H5:H7)</f>
        <v>0</v>
      </c>
      <c r="I8" s="47">
        <f>+SUM(I5:I7)</f>
        <v>0</v>
      </c>
      <c r="J8" s="47" t="e">
        <f>+SUMPRODUCT(J5:J7,F5:F7)/F8</f>
        <v>#DIV/0!</v>
      </c>
      <c r="K8" s="47" t="e">
        <f>+SUMPRODUCT(E5:E7,K5:K7)/E8</f>
        <v>#NUM!</v>
      </c>
      <c r="L8" s="47" t="e">
        <f>+SUMPRODUCT(F5:F7,L5:L7)/F8</f>
        <v>#NUM!</v>
      </c>
      <c r="M8" s="47"/>
      <c r="N8" s="47"/>
      <c r="O8" s="47"/>
    </row>
    <row r="9" spans="2:15" x14ac:dyDescent="0.3">
      <c r="B9" s="19"/>
      <c r="C9" s="19"/>
    </row>
    <row r="10" spans="2:15" x14ac:dyDescent="0.3">
      <c r="B10" s="20"/>
      <c r="C10" s="20"/>
    </row>
    <row r="11" spans="2:15" x14ac:dyDescent="0.3">
      <c r="B11" s="54"/>
      <c r="C11" s="14"/>
    </row>
    <row r="12" spans="2:15" x14ac:dyDescent="0.3">
      <c r="J12"/>
      <c r="K12"/>
      <c r="L12"/>
      <c r="M12"/>
      <c r="N12"/>
    </row>
    <row r="13" spans="2:15" x14ac:dyDescent="0.3">
      <c r="B13" s="8" t="s">
        <v>167</v>
      </c>
      <c r="C13" s="8"/>
      <c r="D13" s="8"/>
      <c r="E13" s="8"/>
      <c r="F13" s="8"/>
      <c r="G13" s="8"/>
      <c r="H13" s="8"/>
      <c r="I13" s="26"/>
      <c r="J13"/>
      <c r="K13"/>
      <c r="L13"/>
      <c r="M13"/>
      <c r="N13"/>
    </row>
    <row r="14" spans="2:15" x14ac:dyDescent="0.3">
      <c r="B14" s="18"/>
      <c r="C14" s="18"/>
      <c r="D14" s="18"/>
      <c r="E14" s="18"/>
      <c r="F14" s="18"/>
      <c r="G14" s="18"/>
      <c r="H14" s="26" t="s">
        <v>83</v>
      </c>
      <c r="I14" s="26"/>
      <c r="J14"/>
    </row>
    <row r="15" spans="2:15" x14ac:dyDescent="0.3">
      <c r="B15" s="16" t="s">
        <v>138</v>
      </c>
      <c r="C15" s="16" t="s">
        <v>72</v>
      </c>
      <c r="D15" s="16" t="s">
        <v>182</v>
      </c>
      <c r="E15" s="16" t="s">
        <v>183</v>
      </c>
      <c r="F15" s="16" t="s">
        <v>76</v>
      </c>
      <c r="G15" s="16" t="s">
        <v>56</v>
      </c>
      <c r="H15" s="16" t="s">
        <v>139</v>
      </c>
      <c r="I15" s="26"/>
      <c r="J15"/>
    </row>
    <row r="16" spans="2:15" x14ac:dyDescent="0.3">
      <c r="B16" s="132" t="s">
        <v>75</v>
      </c>
      <c r="C16" s="10"/>
      <c r="D16" s="72"/>
      <c r="E16" s="72"/>
      <c r="F16" s="72">
        <f>E16-D16</f>
        <v>0</v>
      </c>
      <c r="G16" s="72"/>
      <c r="H16" s="72"/>
      <c r="I16" s="26"/>
      <c r="J16"/>
    </row>
    <row r="17" spans="2:10" x14ac:dyDescent="0.3">
      <c r="B17" s="132"/>
      <c r="C17" s="10"/>
      <c r="D17" s="72"/>
      <c r="E17" s="72"/>
      <c r="F17" s="72">
        <f t="shared" ref="F17:F20" si="0">E17-D17</f>
        <v>0</v>
      </c>
      <c r="G17" s="72"/>
      <c r="H17" s="72"/>
      <c r="I17" s="26"/>
      <c r="J17"/>
    </row>
    <row r="18" spans="2:10" x14ac:dyDescent="0.3">
      <c r="B18" s="132"/>
      <c r="C18" s="10"/>
      <c r="D18" s="72"/>
      <c r="E18" s="72"/>
      <c r="F18" s="72">
        <f t="shared" si="0"/>
        <v>0</v>
      </c>
      <c r="G18" s="72"/>
      <c r="H18" s="72"/>
      <c r="I18" s="26"/>
      <c r="J18"/>
    </row>
    <row r="19" spans="2:10" x14ac:dyDescent="0.3">
      <c r="B19" s="132"/>
      <c r="C19" s="10"/>
      <c r="D19" s="72"/>
      <c r="E19" s="72"/>
      <c r="F19" s="72">
        <f t="shared" si="0"/>
        <v>0</v>
      </c>
      <c r="G19" s="72"/>
      <c r="H19" s="72"/>
      <c r="I19" s="26"/>
      <c r="J19"/>
    </row>
    <row r="20" spans="2:10" x14ac:dyDescent="0.3">
      <c r="B20" s="132"/>
      <c r="C20" s="10"/>
      <c r="D20" s="72"/>
      <c r="E20" s="72"/>
      <c r="F20" s="72">
        <f t="shared" si="0"/>
        <v>0</v>
      </c>
      <c r="G20" s="72"/>
      <c r="H20" s="72"/>
      <c r="I20" s="26"/>
      <c r="J20"/>
    </row>
    <row r="21" spans="2:10" x14ac:dyDescent="0.3">
      <c r="B21" s="89" t="s">
        <v>77</v>
      </c>
      <c r="C21" s="90"/>
      <c r="D21" s="90">
        <f>+SUM(D16:D20)</f>
        <v>0</v>
      </c>
      <c r="E21" s="90">
        <f>+SUM(E16:E20)</f>
        <v>0</v>
      </c>
      <c r="F21" s="90">
        <f>+SUM(F16:F20)</f>
        <v>0</v>
      </c>
      <c r="G21" s="89" t="e">
        <f>+E21/D21</f>
        <v>#DIV/0!</v>
      </c>
      <c r="H21" s="89" t="e">
        <f>XIRR(F16:F20,C16:C20)</f>
        <v>#NUM!</v>
      </c>
      <c r="I21" s="26"/>
      <c r="J21"/>
    </row>
    <row r="22" spans="2:10" x14ac:dyDescent="0.3">
      <c r="I22" s="26"/>
      <c r="J22"/>
    </row>
    <row r="23" spans="2:10" x14ac:dyDescent="0.3">
      <c r="H23" s="26" t="s">
        <v>83</v>
      </c>
      <c r="I23" s="26"/>
      <c r="J23"/>
    </row>
    <row r="24" spans="2:10" x14ac:dyDescent="0.3">
      <c r="B24" s="16" t="s">
        <v>140</v>
      </c>
      <c r="C24" s="16" t="s">
        <v>141</v>
      </c>
      <c r="D24" s="16" t="s">
        <v>182</v>
      </c>
      <c r="E24" s="16" t="s">
        <v>183</v>
      </c>
      <c r="F24" s="16" t="s">
        <v>142</v>
      </c>
      <c r="G24" s="16" t="s">
        <v>56</v>
      </c>
      <c r="H24" s="16" t="s">
        <v>139</v>
      </c>
      <c r="I24" s="26"/>
      <c r="J24"/>
    </row>
    <row r="25" spans="2:10" x14ac:dyDescent="0.3">
      <c r="B25" s="132" t="s">
        <v>54</v>
      </c>
      <c r="C25" s="10"/>
      <c r="D25" s="72"/>
      <c r="E25" s="72"/>
      <c r="F25" s="72">
        <f>E25-D25</f>
        <v>0</v>
      </c>
      <c r="G25" s="72"/>
      <c r="H25" s="72"/>
      <c r="I25" s="26"/>
      <c r="J25"/>
    </row>
    <row r="26" spans="2:10" x14ac:dyDescent="0.3">
      <c r="B26" s="132"/>
      <c r="C26" s="10"/>
      <c r="D26" s="72"/>
      <c r="E26" s="72"/>
      <c r="F26" s="72">
        <f t="shared" ref="F26:F29" si="1">E26-D26</f>
        <v>0</v>
      </c>
      <c r="G26" s="72"/>
      <c r="H26" s="72"/>
      <c r="I26" s="26"/>
      <c r="J26"/>
    </row>
    <row r="27" spans="2:10" x14ac:dyDescent="0.3">
      <c r="B27" s="132"/>
      <c r="C27" s="10"/>
      <c r="D27" s="72"/>
      <c r="E27" s="72"/>
      <c r="F27" s="72">
        <f t="shared" si="1"/>
        <v>0</v>
      </c>
      <c r="G27" s="72"/>
      <c r="H27" s="72"/>
      <c r="I27" s="26"/>
      <c r="J27"/>
    </row>
    <row r="28" spans="2:10" x14ac:dyDescent="0.3">
      <c r="B28" s="132"/>
      <c r="C28" s="10"/>
      <c r="D28" s="72"/>
      <c r="E28" s="72"/>
      <c r="F28" s="72">
        <f t="shared" si="1"/>
        <v>0</v>
      </c>
      <c r="G28" s="72"/>
      <c r="H28" s="72"/>
      <c r="I28" s="26"/>
      <c r="J28"/>
    </row>
    <row r="29" spans="2:10" x14ac:dyDescent="0.3">
      <c r="B29" s="132"/>
      <c r="C29" s="10"/>
      <c r="D29" s="72"/>
      <c r="E29" s="72"/>
      <c r="F29" s="72">
        <f t="shared" si="1"/>
        <v>0</v>
      </c>
      <c r="G29" s="72"/>
      <c r="H29" s="72"/>
      <c r="I29" s="26"/>
      <c r="J29"/>
    </row>
    <row r="30" spans="2:10" x14ac:dyDescent="0.3">
      <c r="B30" s="89" t="s">
        <v>77</v>
      </c>
      <c r="C30" s="90"/>
      <c r="D30" s="90">
        <f>+SUM(D25:D29)</f>
        <v>0</v>
      </c>
      <c r="E30" s="90">
        <f>+SUM(E25:E29)</f>
        <v>0</v>
      </c>
      <c r="F30" s="90">
        <f>+SUM(F25:F29)</f>
        <v>0</v>
      </c>
      <c r="G30" s="89" t="e">
        <f>+E30/D30</f>
        <v>#DIV/0!</v>
      </c>
      <c r="H30" s="89" t="e">
        <f>XIRR(F25:F29,C25:C29)</f>
        <v>#NUM!</v>
      </c>
      <c r="I30" s="26"/>
      <c r="J30"/>
    </row>
    <row r="31" spans="2:10" x14ac:dyDescent="0.3">
      <c r="I31" s="26"/>
      <c r="J31"/>
    </row>
    <row r="32" spans="2:10" x14ac:dyDescent="0.3">
      <c r="H32" s="26" t="s">
        <v>83</v>
      </c>
      <c r="I32" s="26"/>
      <c r="J32"/>
    </row>
    <row r="33" spans="2:10" x14ac:dyDescent="0.3">
      <c r="B33" s="16" t="s">
        <v>138</v>
      </c>
      <c r="C33" s="16" t="s">
        <v>72</v>
      </c>
      <c r="D33" s="16" t="s">
        <v>182</v>
      </c>
      <c r="E33" s="16" t="s">
        <v>183</v>
      </c>
      <c r="F33" s="16" t="s">
        <v>76</v>
      </c>
      <c r="G33" s="16" t="s">
        <v>56</v>
      </c>
      <c r="H33" s="16" t="s">
        <v>139</v>
      </c>
      <c r="I33" s="26"/>
      <c r="J33"/>
    </row>
    <row r="34" spans="2:10" x14ac:dyDescent="0.3">
      <c r="B34" s="132" t="s">
        <v>64</v>
      </c>
      <c r="C34" s="10"/>
      <c r="D34" s="72"/>
      <c r="E34" s="72"/>
      <c r="F34" s="72">
        <f>E34-D34</f>
        <v>0</v>
      </c>
      <c r="G34" s="72"/>
      <c r="H34" s="72"/>
      <c r="I34" s="26"/>
      <c r="J34"/>
    </row>
    <row r="35" spans="2:10" x14ac:dyDescent="0.3">
      <c r="B35" s="132"/>
      <c r="C35" s="10"/>
      <c r="D35" s="72"/>
      <c r="E35" s="72"/>
      <c r="F35" s="72">
        <f t="shared" ref="F35:F38" si="2">E35-D35</f>
        <v>0</v>
      </c>
      <c r="G35" s="72"/>
      <c r="H35" s="72"/>
      <c r="I35" s="26"/>
      <c r="J35"/>
    </row>
    <row r="36" spans="2:10" x14ac:dyDescent="0.3">
      <c r="B36" s="132"/>
      <c r="C36" s="10"/>
      <c r="D36" s="72"/>
      <c r="E36" s="72"/>
      <c r="F36" s="72">
        <f t="shared" si="2"/>
        <v>0</v>
      </c>
      <c r="G36" s="72"/>
      <c r="H36" s="72"/>
      <c r="I36" s="79"/>
      <c r="J36"/>
    </row>
    <row r="37" spans="2:10" x14ac:dyDescent="0.3">
      <c r="B37" s="132"/>
      <c r="C37" s="10"/>
      <c r="D37" s="72"/>
      <c r="E37" s="72"/>
      <c r="F37" s="72">
        <f t="shared" si="2"/>
        <v>0</v>
      </c>
      <c r="G37" s="72"/>
      <c r="H37" s="72"/>
      <c r="I37" s="79"/>
      <c r="J37"/>
    </row>
    <row r="38" spans="2:10" x14ac:dyDescent="0.3">
      <c r="B38" s="132"/>
      <c r="C38" s="10"/>
      <c r="D38" s="72"/>
      <c r="E38" s="72"/>
      <c r="F38" s="72">
        <f t="shared" si="2"/>
        <v>0</v>
      </c>
      <c r="G38" s="72"/>
      <c r="H38" s="72"/>
      <c r="I38" s="79"/>
      <c r="J38"/>
    </row>
    <row r="39" spans="2:10" x14ac:dyDescent="0.3">
      <c r="B39" s="89" t="s">
        <v>77</v>
      </c>
      <c r="C39" s="90"/>
      <c r="D39" s="90">
        <f>+SUM(D34:D38)</f>
        <v>0</v>
      </c>
      <c r="E39" s="90">
        <f>+SUM(E34:E38)</f>
        <v>0</v>
      </c>
      <c r="F39" s="90">
        <f>+SUM(F34:F38)</f>
        <v>0</v>
      </c>
      <c r="G39" s="89" t="e">
        <f>+E39/D39</f>
        <v>#DIV/0!</v>
      </c>
      <c r="H39" s="89" t="e">
        <f>XIRR(F34:F38,C34:C38)</f>
        <v>#NUM!</v>
      </c>
      <c r="I39" s="79"/>
      <c r="J39"/>
    </row>
    <row r="40" spans="2:10" x14ac:dyDescent="0.3">
      <c r="B40" s="19" t="s">
        <v>148</v>
      </c>
      <c r="C40"/>
      <c r="D40"/>
      <c r="E40"/>
      <c r="F40"/>
      <c r="G40"/>
      <c r="H40"/>
      <c r="I40"/>
      <c r="J40"/>
    </row>
    <row r="41" spans="2:10" x14ac:dyDescent="0.3">
      <c r="C41" s="1"/>
      <c r="D41" s="1"/>
      <c r="J41"/>
    </row>
  </sheetData>
  <mergeCells count="3">
    <mergeCell ref="B16:B20"/>
    <mergeCell ref="B25:B29"/>
    <mergeCell ref="B34:B38"/>
  </mergeCells>
  <phoneticPr fontId="1" type="noConversion"/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Q54"/>
  <sheetViews>
    <sheetView showGridLines="0" zoomScale="85" zoomScaleNormal="85" workbookViewId="0">
      <selection activeCell="M23" sqref="M23"/>
    </sheetView>
  </sheetViews>
  <sheetFormatPr defaultRowHeight="16.5" x14ac:dyDescent="0.3"/>
  <cols>
    <col min="2" max="2" width="18.5" style="1" customWidth="1"/>
    <col min="3" max="5" width="18.5" style="11" customWidth="1"/>
    <col min="6" max="7" width="18.5" style="1" customWidth="1"/>
    <col min="8" max="8" width="22.75" style="1" bestFit="1" customWidth="1"/>
    <col min="9" max="16" width="18.5" style="1" customWidth="1"/>
  </cols>
  <sheetData>
    <row r="1" spans="2:17" x14ac:dyDescent="0.3">
      <c r="K1"/>
      <c r="L1"/>
      <c r="M1"/>
      <c r="N1"/>
      <c r="O1"/>
      <c r="P1"/>
    </row>
    <row r="2" spans="2:17" x14ac:dyDescent="0.3">
      <c r="B2" s="8" t="s">
        <v>168</v>
      </c>
      <c r="C2" s="8"/>
      <c r="D2" s="8"/>
      <c r="E2" s="8"/>
      <c r="F2" s="8"/>
      <c r="G2" s="8"/>
      <c r="H2" s="8"/>
      <c r="I2" s="8"/>
      <c r="J2" s="26"/>
      <c r="K2"/>
      <c r="L2"/>
      <c r="M2"/>
      <c r="N2"/>
      <c r="O2"/>
      <c r="P2"/>
    </row>
    <row r="3" spans="2:17" x14ac:dyDescent="0.3">
      <c r="B3" s="18"/>
      <c r="C3" s="18"/>
      <c r="D3" s="18"/>
      <c r="E3" s="18"/>
      <c r="F3" s="18"/>
      <c r="G3" s="18"/>
      <c r="H3" s="18"/>
      <c r="J3" s="26"/>
      <c r="L3" s="26" t="s">
        <v>83</v>
      </c>
    </row>
    <row r="4" spans="2:17" x14ac:dyDescent="0.3">
      <c r="B4" s="41" t="s">
        <v>138</v>
      </c>
      <c r="C4" s="41" t="s">
        <v>1</v>
      </c>
      <c r="D4" s="41" t="s">
        <v>166</v>
      </c>
      <c r="E4" s="42" t="s">
        <v>72</v>
      </c>
      <c r="F4" s="32" t="s">
        <v>147</v>
      </c>
      <c r="G4" s="32" t="s">
        <v>146</v>
      </c>
      <c r="H4" s="32" t="s">
        <v>136</v>
      </c>
      <c r="I4" s="32" t="s">
        <v>137</v>
      </c>
      <c r="J4" s="41" t="s">
        <v>163</v>
      </c>
      <c r="K4" s="32" t="s">
        <v>71</v>
      </c>
      <c r="L4" s="41" t="s">
        <v>120</v>
      </c>
      <c r="Q4" s="1"/>
    </row>
    <row r="5" spans="2:17" x14ac:dyDescent="0.3">
      <c r="B5" s="134" t="s">
        <v>152</v>
      </c>
      <c r="C5" s="133" t="s">
        <v>93</v>
      </c>
      <c r="D5" s="38" t="s">
        <v>90</v>
      </c>
      <c r="E5" s="84"/>
      <c r="F5" s="44"/>
      <c r="G5" s="44"/>
      <c r="H5" s="44">
        <v>0</v>
      </c>
      <c r="I5" s="44">
        <f t="shared" ref="I5:I14" si="0">G5+H5</f>
        <v>0</v>
      </c>
      <c r="J5" s="44">
        <f t="shared" ref="J5:J14" si="1">I5-F5</f>
        <v>0</v>
      </c>
      <c r="K5" s="44"/>
      <c r="L5" s="44"/>
      <c r="Q5" s="1"/>
    </row>
    <row r="6" spans="2:17" s="1" customFormat="1" x14ac:dyDescent="0.3">
      <c r="B6" s="135"/>
      <c r="C6" s="133"/>
      <c r="E6" s="84"/>
      <c r="F6" s="44"/>
      <c r="G6" s="44"/>
      <c r="H6" s="44">
        <v>0</v>
      </c>
      <c r="I6" s="44">
        <f t="shared" si="0"/>
        <v>0</v>
      </c>
      <c r="J6" s="44">
        <f t="shared" si="1"/>
        <v>0</v>
      </c>
      <c r="K6" s="44"/>
      <c r="L6" s="44"/>
    </row>
    <row r="7" spans="2:17" s="1" customFormat="1" x14ac:dyDescent="0.3">
      <c r="B7" s="135"/>
      <c r="C7" s="133"/>
      <c r="D7" s="84"/>
      <c r="E7" s="84"/>
      <c r="F7" s="44"/>
      <c r="G7" s="44"/>
      <c r="H7" s="44">
        <v>0</v>
      </c>
      <c r="I7" s="44">
        <f t="shared" si="0"/>
        <v>0</v>
      </c>
      <c r="J7" s="44">
        <f t="shared" si="1"/>
        <v>0</v>
      </c>
      <c r="K7" s="44"/>
      <c r="L7" s="44"/>
    </row>
    <row r="8" spans="2:17" s="1" customFormat="1" x14ac:dyDescent="0.3">
      <c r="B8" s="135"/>
      <c r="C8" s="133"/>
      <c r="D8" s="82"/>
      <c r="E8" s="84"/>
      <c r="F8" s="84"/>
      <c r="G8" s="44"/>
      <c r="H8" s="44">
        <v>0</v>
      </c>
      <c r="I8" s="44">
        <f t="shared" si="0"/>
        <v>0</v>
      </c>
      <c r="J8" s="44">
        <f t="shared" si="1"/>
        <v>0</v>
      </c>
      <c r="K8" s="44"/>
      <c r="L8" s="44"/>
    </row>
    <row r="9" spans="2:17" s="1" customFormat="1" x14ac:dyDescent="0.3">
      <c r="B9" s="135"/>
      <c r="C9" s="133"/>
      <c r="D9" s="82"/>
      <c r="E9" s="84"/>
      <c r="F9" s="44"/>
      <c r="G9" s="44"/>
      <c r="H9" s="44">
        <v>0</v>
      </c>
      <c r="I9" s="44">
        <f t="shared" si="0"/>
        <v>0</v>
      </c>
      <c r="J9" s="44">
        <f t="shared" si="1"/>
        <v>0</v>
      </c>
      <c r="K9" s="44" t="e">
        <f>SUM(I5:I9)/SUM(F5:F9)</f>
        <v>#DIV/0!</v>
      </c>
      <c r="L9" s="85" t="e">
        <f>XIRR(J5:J9,E5:E9)</f>
        <v>#NUM!</v>
      </c>
    </row>
    <row r="10" spans="2:17" s="1" customFormat="1" x14ac:dyDescent="0.3">
      <c r="B10" s="135"/>
      <c r="C10" s="133" t="s">
        <v>153</v>
      </c>
      <c r="D10" s="38" t="s">
        <v>73</v>
      </c>
      <c r="E10" s="43"/>
      <c r="F10" s="44"/>
      <c r="G10" s="44"/>
      <c r="H10" s="44">
        <v>0</v>
      </c>
      <c r="I10" s="44">
        <f t="shared" si="0"/>
        <v>0</v>
      </c>
      <c r="J10" s="44">
        <f t="shared" si="1"/>
        <v>0</v>
      </c>
      <c r="K10" s="44"/>
      <c r="L10" s="44"/>
    </row>
    <row r="11" spans="2:17" s="1" customFormat="1" x14ac:dyDescent="0.3">
      <c r="B11" s="135"/>
      <c r="C11" s="133"/>
      <c r="E11" s="43"/>
      <c r="F11" s="44"/>
      <c r="G11" s="44"/>
      <c r="H11" s="44">
        <v>0</v>
      </c>
      <c r="I11" s="44">
        <f t="shared" si="0"/>
        <v>0</v>
      </c>
      <c r="J11" s="44">
        <f t="shared" si="1"/>
        <v>0</v>
      </c>
      <c r="K11" s="44"/>
      <c r="L11" s="44"/>
    </row>
    <row r="12" spans="2:17" s="1" customFormat="1" x14ac:dyDescent="0.3">
      <c r="B12" s="135"/>
      <c r="C12" s="133"/>
      <c r="D12" s="82"/>
      <c r="E12" s="43"/>
      <c r="F12" s="44"/>
      <c r="G12" s="44"/>
      <c r="H12" s="44">
        <v>0</v>
      </c>
      <c r="I12" s="44">
        <f t="shared" si="0"/>
        <v>0</v>
      </c>
      <c r="J12" s="44">
        <f t="shared" si="1"/>
        <v>0</v>
      </c>
      <c r="K12" s="44"/>
      <c r="L12" s="44"/>
    </row>
    <row r="13" spans="2:17" s="1" customFormat="1" x14ac:dyDescent="0.3">
      <c r="B13" s="135"/>
      <c r="C13" s="133"/>
      <c r="D13" s="82"/>
      <c r="E13" s="43"/>
      <c r="F13" s="44"/>
      <c r="G13" s="44"/>
      <c r="H13" s="44">
        <v>0</v>
      </c>
      <c r="I13" s="44">
        <f t="shared" si="0"/>
        <v>0</v>
      </c>
      <c r="J13" s="44">
        <f t="shared" si="1"/>
        <v>0</v>
      </c>
      <c r="K13" s="44"/>
      <c r="L13" s="44"/>
    </row>
    <row r="14" spans="2:17" s="1" customFormat="1" x14ac:dyDescent="0.3">
      <c r="B14" s="135"/>
      <c r="C14" s="133"/>
      <c r="D14" s="82"/>
      <c r="E14" s="43"/>
      <c r="F14" s="44"/>
      <c r="G14" s="44"/>
      <c r="H14" s="44">
        <v>0</v>
      </c>
      <c r="I14" s="44">
        <f t="shared" si="0"/>
        <v>0</v>
      </c>
      <c r="J14" s="44">
        <f t="shared" si="1"/>
        <v>0</v>
      </c>
      <c r="K14" s="44" t="e">
        <f>SUM(I10:I14)/SUM(F10:F14)</f>
        <v>#DIV/0!</v>
      </c>
      <c r="L14" s="85" t="e">
        <f>XIRR(J10:J14,E10:E14)</f>
        <v>#NUM!</v>
      </c>
    </row>
    <row r="15" spans="2:17" s="1" customFormat="1" x14ac:dyDescent="0.3">
      <c r="B15" s="135"/>
      <c r="C15" s="133" t="s">
        <v>154</v>
      </c>
      <c r="D15" s="45" t="s">
        <v>151</v>
      </c>
      <c r="E15" s="43"/>
      <c r="F15" s="44"/>
      <c r="G15" s="44"/>
      <c r="H15" s="44"/>
      <c r="I15" s="44"/>
      <c r="J15" s="44"/>
      <c r="K15" s="44"/>
      <c r="L15" s="44"/>
    </row>
    <row r="16" spans="2:17" s="1" customFormat="1" x14ac:dyDescent="0.3">
      <c r="B16" s="135"/>
      <c r="C16" s="133"/>
      <c r="D16" s="82"/>
      <c r="E16" s="43"/>
      <c r="F16" s="44"/>
      <c r="G16" s="44"/>
      <c r="H16" s="44"/>
      <c r="I16" s="44"/>
      <c r="J16" s="44"/>
      <c r="K16" s="44"/>
      <c r="L16" s="44"/>
    </row>
    <row r="17" spans="2:12" s="1" customFormat="1" x14ac:dyDescent="0.3">
      <c r="B17" s="135"/>
      <c r="C17" s="133"/>
      <c r="D17" s="82"/>
      <c r="E17" s="43"/>
      <c r="F17" s="44"/>
      <c r="G17" s="44"/>
      <c r="H17" s="44"/>
      <c r="I17" s="44"/>
      <c r="J17" s="44"/>
      <c r="K17" s="44"/>
      <c r="L17" s="44"/>
    </row>
    <row r="18" spans="2:12" s="1" customFormat="1" x14ac:dyDescent="0.3">
      <c r="B18" s="135"/>
      <c r="C18" s="133"/>
      <c r="D18" s="82"/>
      <c r="E18" s="43"/>
      <c r="F18" s="44"/>
      <c r="G18" s="44"/>
      <c r="H18" s="44"/>
      <c r="I18" s="44"/>
      <c r="J18" s="44"/>
      <c r="K18" s="44"/>
      <c r="L18" s="44"/>
    </row>
    <row r="19" spans="2:12" s="1" customFormat="1" x14ac:dyDescent="0.3">
      <c r="B19" s="136"/>
      <c r="C19" s="133"/>
      <c r="D19" s="82"/>
      <c r="E19" s="43"/>
      <c r="F19" s="44"/>
      <c r="G19" s="44"/>
      <c r="H19" s="44"/>
      <c r="I19" s="44"/>
      <c r="J19" s="44"/>
      <c r="K19" s="44"/>
      <c r="L19" s="44"/>
    </row>
    <row r="20" spans="2:12" s="1" customFormat="1" x14ac:dyDescent="0.3">
      <c r="B20" s="137" t="s">
        <v>155</v>
      </c>
      <c r="C20" s="138"/>
      <c r="D20" s="91"/>
      <c r="E20" s="86"/>
      <c r="F20" s="86">
        <f>SUM(F5:F19)</f>
        <v>0</v>
      </c>
      <c r="G20" s="86">
        <f>SUM(G5:G19)</f>
        <v>0</v>
      </c>
      <c r="H20" s="86">
        <f>SUM(H5:H19)</f>
        <v>0</v>
      </c>
      <c r="I20" s="86">
        <f>SUM(I5:I19)</f>
        <v>0</v>
      </c>
      <c r="J20" s="86">
        <f>SUM(J5:J19)</f>
        <v>0</v>
      </c>
      <c r="K20" s="87" t="e">
        <f>SUM(I20)/SUM(F20)</f>
        <v>#DIV/0!</v>
      </c>
      <c r="L20" s="88" t="e">
        <f>XIRR(J5:J19,E5:E19)</f>
        <v>#NUM!</v>
      </c>
    </row>
    <row r="22" spans="2:12" x14ac:dyDescent="0.3">
      <c r="B22" s="134" t="s">
        <v>164</v>
      </c>
      <c r="C22" s="133" t="s">
        <v>93</v>
      </c>
      <c r="D22" s="82"/>
      <c r="E22" s="84"/>
      <c r="F22" s="44"/>
      <c r="G22" s="44"/>
      <c r="H22" s="44"/>
      <c r="I22" s="44">
        <f>G22+H22</f>
        <v>0</v>
      </c>
      <c r="J22" s="44">
        <f>I22-F22</f>
        <v>0</v>
      </c>
      <c r="K22" s="44"/>
      <c r="L22" s="44"/>
    </row>
    <row r="23" spans="2:12" x14ac:dyDescent="0.3">
      <c r="B23" s="135"/>
      <c r="C23" s="133"/>
      <c r="D23" s="82"/>
      <c r="E23" s="84"/>
      <c r="F23" s="44"/>
      <c r="G23" s="44"/>
      <c r="H23" s="44"/>
      <c r="I23" s="44">
        <f>G23+H23</f>
        <v>0</v>
      </c>
      <c r="J23" s="44">
        <f>I23-F23</f>
        <v>0</v>
      </c>
      <c r="K23" s="44"/>
      <c r="L23" s="44"/>
    </row>
    <row r="24" spans="2:12" x14ac:dyDescent="0.3">
      <c r="B24" s="135"/>
      <c r="C24" s="133"/>
      <c r="D24" s="82"/>
      <c r="E24" s="84"/>
      <c r="F24" s="44"/>
      <c r="G24" s="44"/>
      <c r="H24" s="44"/>
      <c r="I24" s="44">
        <f>G24+H24</f>
        <v>0</v>
      </c>
      <c r="J24" s="44">
        <f>I24-F24</f>
        <v>0</v>
      </c>
      <c r="K24" s="44"/>
      <c r="L24" s="44"/>
    </row>
    <row r="25" spans="2:12" x14ac:dyDescent="0.3">
      <c r="B25" s="135"/>
      <c r="C25" s="133"/>
      <c r="D25" s="82"/>
      <c r="E25" s="84"/>
      <c r="F25" s="84"/>
      <c r="G25" s="44"/>
      <c r="H25" s="44"/>
      <c r="I25" s="44">
        <f>G25+H25</f>
        <v>0</v>
      </c>
      <c r="J25" s="44">
        <f>I25-F25</f>
        <v>0</v>
      </c>
      <c r="K25" s="44"/>
      <c r="L25" s="44"/>
    </row>
    <row r="26" spans="2:12" x14ac:dyDescent="0.3">
      <c r="B26" s="135"/>
      <c r="C26" s="133"/>
      <c r="D26" s="82"/>
      <c r="E26" s="84"/>
      <c r="F26" s="44"/>
      <c r="G26" s="44"/>
      <c r="H26" s="44"/>
      <c r="I26" s="44">
        <f>G26+H26</f>
        <v>0</v>
      </c>
      <c r="J26" s="44">
        <f>I26-F26</f>
        <v>0</v>
      </c>
      <c r="K26" s="44" t="e">
        <f>SUM(I22:I26)/SUM(F22:F26)</f>
        <v>#DIV/0!</v>
      </c>
      <c r="L26" s="85" t="e">
        <f>XIRR(J22:J26,E22:E26)</f>
        <v>#NUM!</v>
      </c>
    </row>
    <row r="27" spans="2:12" x14ac:dyDescent="0.3">
      <c r="B27" s="135"/>
      <c r="C27" s="133" t="s">
        <v>153</v>
      </c>
      <c r="D27" s="82"/>
      <c r="E27" s="43"/>
      <c r="F27" s="44"/>
      <c r="G27" s="44"/>
      <c r="H27" s="44"/>
      <c r="I27" s="44"/>
      <c r="J27" s="44"/>
      <c r="K27" s="44"/>
      <c r="L27" s="44"/>
    </row>
    <row r="28" spans="2:12" x14ac:dyDescent="0.3">
      <c r="B28" s="135"/>
      <c r="C28" s="133"/>
      <c r="D28" s="82"/>
      <c r="E28" s="43"/>
      <c r="F28" s="44"/>
      <c r="G28" s="44"/>
      <c r="H28" s="44"/>
      <c r="I28" s="44"/>
      <c r="J28" s="44"/>
      <c r="K28" s="44"/>
      <c r="L28" s="44"/>
    </row>
    <row r="29" spans="2:12" x14ac:dyDescent="0.3">
      <c r="B29" s="135"/>
      <c r="C29" s="133"/>
      <c r="D29" s="82"/>
      <c r="E29" s="43"/>
      <c r="F29" s="44"/>
      <c r="G29" s="44"/>
      <c r="H29" s="44"/>
      <c r="I29" s="44"/>
      <c r="J29" s="44"/>
      <c r="K29" s="44"/>
      <c r="L29" s="44"/>
    </row>
    <row r="30" spans="2:12" x14ac:dyDescent="0.3">
      <c r="B30" s="135"/>
      <c r="C30" s="133"/>
      <c r="D30" s="82"/>
      <c r="E30" s="43"/>
      <c r="F30" s="44"/>
      <c r="G30" s="44"/>
      <c r="H30" s="44"/>
      <c r="I30" s="44"/>
      <c r="J30" s="44"/>
      <c r="K30" s="44"/>
      <c r="L30" s="44"/>
    </row>
    <row r="31" spans="2:12" x14ac:dyDescent="0.3">
      <c r="B31" s="135"/>
      <c r="C31" s="133"/>
      <c r="D31" s="82"/>
      <c r="E31" s="43"/>
      <c r="F31" s="44"/>
      <c r="G31" s="44"/>
      <c r="H31" s="44"/>
      <c r="I31" s="44"/>
      <c r="J31" s="44"/>
      <c r="K31" s="44"/>
      <c r="L31" s="44"/>
    </row>
    <row r="32" spans="2:12" x14ac:dyDescent="0.3">
      <c r="B32" s="135"/>
      <c r="C32" s="133" t="s">
        <v>154</v>
      </c>
      <c r="D32" s="82"/>
      <c r="E32" s="43"/>
      <c r="F32" s="44"/>
      <c r="G32" s="44"/>
      <c r="H32" s="44"/>
      <c r="I32" s="44"/>
      <c r="J32" s="44"/>
      <c r="K32" s="44"/>
      <c r="L32" s="44"/>
    </row>
    <row r="33" spans="2:12" x14ac:dyDescent="0.3">
      <c r="B33" s="135"/>
      <c r="C33" s="133"/>
      <c r="D33" s="82"/>
      <c r="E33" s="43"/>
      <c r="F33" s="44"/>
      <c r="G33" s="44"/>
      <c r="H33" s="44"/>
      <c r="I33" s="44"/>
      <c r="J33" s="44"/>
      <c r="K33" s="44"/>
      <c r="L33" s="44"/>
    </row>
    <row r="34" spans="2:12" x14ac:dyDescent="0.3">
      <c r="B34" s="135"/>
      <c r="C34" s="133"/>
      <c r="D34" s="82"/>
      <c r="E34" s="43"/>
      <c r="F34" s="44"/>
      <c r="G34" s="44"/>
      <c r="H34" s="44"/>
      <c r="I34" s="44"/>
      <c r="J34" s="44"/>
      <c r="K34" s="44"/>
      <c r="L34" s="44"/>
    </row>
    <row r="35" spans="2:12" x14ac:dyDescent="0.3">
      <c r="B35" s="135"/>
      <c r="C35" s="133"/>
      <c r="D35" s="82"/>
      <c r="E35" s="43"/>
      <c r="F35" s="44"/>
      <c r="G35" s="44"/>
      <c r="H35" s="44"/>
      <c r="I35" s="44"/>
      <c r="J35" s="44"/>
      <c r="K35" s="44"/>
      <c r="L35" s="44"/>
    </row>
    <row r="36" spans="2:12" x14ac:dyDescent="0.3">
      <c r="B36" s="136"/>
      <c r="C36" s="133"/>
      <c r="D36" s="82"/>
      <c r="E36" s="43"/>
      <c r="F36" s="44"/>
      <c r="G36" s="44"/>
      <c r="H36" s="44"/>
      <c r="I36" s="44"/>
      <c r="J36" s="44"/>
      <c r="K36" s="44"/>
      <c r="L36" s="44"/>
    </row>
    <row r="37" spans="2:12" x14ac:dyDescent="0.3">
      <c r="B37" s="137" t="s">
        <v>155</v>
      </c>
      <c r="C37" s="138"/>
      <c r="D37" s="91"/>
      <c r="E37" s="86"/>
      <c r="F37" s="86">
        <f>SUM(F22:F36)</f>
        <v>0</v>
      </c>
      <c r="G37" s="86">
        <f>SUM(G22:G36)</f>
        <v>0</v>
      </c>
      <c r="H37" s="86">
        <f>SUM(H22:H36)</f>
        <v>0</v>
      </c>
      <c r="I37" s="86">
        <f>SUM(I22:I36)</f>
        <v>0</v>
      </c>
      <c r="J37" s="86">
        <f>SUM(J22:J36)</f>
        <v>0</v>
      </c>
      <c r="K37" s="87" t="e">
        <f>SUM(I37)/SUM(F37)</f>
        <v>#DIV/0!</v>
      </c>
      <c r="L37" s="88" t="e">
        <f>XIRR(J22:J36,E22:E36)</f>
        <v>#NUM!</v>
      </c>
    </row>
    <row r="39" spans="2:12" x14ac:dyDescent="0.3">
      <c r="B39" s="134" t="s">
        <v>165</v>
      </c>
      <c r="C39" s="133" t="s">
        <v>93</v>
      </c>
      <c r="D39" s="82"/>
      <c r="E39" s="84"/>
      <c r="F39" s="44"/>
      <c r="G39" s="44"/>
      <c r="H39" s="44"/>
      <c r="I39" s="44">
        <f>G39+H39</f>
        <v>0</v>
      </c>
      <c r="J39" s="44">
        <f>I39-F39</f>
        <v>0</v>
      </c>
      <c r="K39" s="44"/>
      <c r="L39" s="44"/>
    </row>
    <row r="40" spans="2:12" x14ac:dyDescent="0.3">
      <c r="B40" s="135"/>
      <c r="C40" s="133"/>
      <c r="D40" s="82"/>
      <c r="E40" s="84"/>
      <c r="F40" s="44"/>
      <c r="G40" s="44"/>
      <c r="H40" s="44"/>
      <c r="I40" s="44">
        <f>G40+H40</f>
        <v>0</v>
      </c>
      <c r="J40" s="44">
        <f>I40-F40</f>
        <v>0</v>
      </c>
      <c r="K40" s="44"/>
      <c r="L40" s="44"/>
    </row>
    <row r="41" spans="2:12" x14ac:dyDescent="0.3">
      <c r="B41" s="135"/>
      <c r="C41" s="133"/>
      <c r="D41" s="82"/>
      <c r="E41" s="84"/>
      <c r="F41" s="44"/>
      <c r="G41" s="44"/>
      <c r="H41" s="44"/>
      <c r="I41" s="44">
        <f>G41+H41</f>
        <v>0</v>
      </c>
      <c r="J41" s="44">
        <f>I41-F41</f>
        <v>0</v>
      </c>
      <c r="K41" s="44"/>
      <c r="L41" s="44"/>
    </row>
    <row r="42" spans="2:12" x14ac:dyDescent="0.3">
      <c r="B42" s="135"/>
      <c r="C42" s="133"/>
      <c r="D42" s="82"/>
      <c r="E42" s="84"/>
      <c r="F42" s="84"/>
      <c r="G42" s="44"/>
      <c r="H42" s="44"/>
      <c r="I42" s="44">
        <f>G42+H42</f>
        <v>0</v>
      </c>
      <c r="J42" s="44">
        <f>I42-F42</f>
        <v>0</v>
      </c>
      <c r="K42" s="44"/>
      <c r="L42" s="44"/>
    </row>
    <row r="43" spans="2:12" x14ac:dyDescent="0.3">
      <c r="B43" s="135"/>
      <c r="C43" s="133"/>
      <c r="D43" s="82"/>
      <c r="E43" s="84"/>
      <c r="F43" s="44"/>
      <c r="G43" s="44"/>
      <c r="H43" s="44"/>
      <c r="I43" s="44">
        <f>G43+H43</f>
        <v>0</v>
      </c>
      <c r="J43" s="44">
        <f>I43-F43</f>
        <v>0</v>
      </c>
      <c r="K43" s="44" t="e">
        <f>SUM(I39:I43)/SUM(F39:F43)</f>
        <v>#DIV/0!</v>
      </c>
      <c r="L43" s="85" t="e">
        <f>XIRR(J39:J43,E39:E43)</f>
        <v>#NUM!</v>
      </c>
    </row>
    <row r="44" spans="2:12" x14ac:dyDescent="0.3">
      <c r="B44" s="135"/>
      <c r="C44" s="133" t="s">
        <v>153</v>
      </c>
      <c r="D44" s="82"/>
      <c r="E44" s="43"/>
      <c r="F44" s="44"/>
      <c r="G44" s="44"/>
      <c r="H44" s="44"/>
      <c r="I44" s="44"/>
      <c r="J44" s="44"/>
      <c r="K44" s="44"/>
      <c r="L44" s="44"/>
    </row>
    <row r="45" spans="2:12" x14ac:dyDescent="0.3">
      <c r="B45" s="135"/>
      <c r="C45" s="133"/>
      <c r="D45" s="82"/>
      <c r="E45" s="43"/>
      <c r="F45" s="44"/>
      <c r="G45" s="44"/>
      <c r="H45" s="44"/>
      <c r="I45" s="44"/>
      <c r="J45" s="44"/>
      <c r="K45" s="44"/>
      <c r="L45" s="44"/>
    </row>
    <row r="46" spans="2:12" x14ac:dyDescent="0.3">
      <c r="B46" s="135"/>
      <c r="C46" s="133"/>
      <c r="D46" s="82"/>
      <c r="E46" s="43"/>
      <c r="F46" s="44"/>
      <c r="G46" s="44"/>
      <c r="H46" s="44"/>
      <c r="I46" s="44"/>
      <c r="J46" s="44"/>
      <c r="K46" s="44"/>
      <c r="L46" s="44"/>
    </row>
    <row r="47" spans="2:12" x14ac:dyDescent="0.3">
      <c r="B47" s="135"/>
      <c r="C47" s="133"/>
      <c r="D47" s="82"/>
      <c r="E47" s="43"/>
      <c r="F47" s="44"/>
      <c r="G47" s="44"/>
      <c r="H47" s="44"/>
      <c r="I47" s="44"/>
      <c r="J47" s="44"/>
      <c r="K47" s="44"/>
      <c r="L47" s="44"/>
    </row>
    <row r="48" spans="2:12" x14ac:dyDescent="0.3">
      <c r="B48" s="135"/>
      <c r="C48" s="133"/>
      <c r="D48" s="82"/>
      <c r="E48" s="43"/>
      <c r="F48" s="44"/>
      <c r="G48" s="44"/>
      <c r="H48" s="44"/>
      <c r="I48" s="44"/>
      <c r="J48" s="44"/>
      <c r="K48" s="44"/>
      <c r="L48" s="44"/>
    </row>
    <row r="49" spans="2:12" x14ac:dyDescent="0.3">
      <c r="B49" s="135"/>
      <c r="C49" s="133" t="s">
        <v>154</v>
      </c>
      <c r="D49" s="82"/>
      <c r="E49" s="43"/>
      <c r="F49" s="44"/>
      <c r="G49" s="44"/>
      <c r="H49" s="44"/>
      <c r="I49" s="44"/>
      <c r="J49" s="44"/>
      <c r="K49" s="44"/>
      <c r="L49" s="44"/>
    </row>
    <row r="50" spans="2:12" x14ac:dyDescent="0.3">
      <c r="B50" s="135"/>
      <c r="C50" s="133"/>
      <c r="D50" s="82"/>
      <c r="E50" s="43"/>
      <c r="F50" s="44"/>
      <c r="G50" s="44"/>
      <c r="H50" s="44"/>
      <c r="I50" s="44"/>
      <c r="J50" s="44"/>
      <c r="K50" s="44"/>
      <c r="L50" s="44"/>
    </row>
    <row r="51" spans="2:12" x14ac:dyDescent="0.3">
      <c r="B51" s="135"/>
      <c r="C51" s="133"/>
      <c r="D51" s="82"/>
      <c r="E51" s="43"/>
      <c r="F51" s="44"/>
      <c r="G51" s="44"/>
      <c r="H51" s="44"/>
      <c r="I51" s="44"/>
      <c r="J51" s="44"/>
      <c r="K51" s="44"/>
      <c r="L51" s="44"/>
    </row>
    <row r="52" spans="2:12" x14ac:dyDescent="0.3">
      <c r="B52" s="135"/>
      <c r="C52" s="133"/>
      <c r="D52" s="82"/>
      <c r="E52" s="43"/>
      <c r="F52" s="44"/>
      <c r="G52" s="44"/>
      <c r="H52" s="44"/>
      <c r="I52" s="44"/>
      <c r="J52" s="44"/>
      <c r="K52" s="44"/>
      <c r="L52" s="44"/>
    </row>
    <row r="53" spans="2:12" x14ac:dyDescent="0.3">
      <c r="B53" s="136"/>
      <c r="C53" s="133"/>
      <c r="D53" s="82"/>
      <c r="E53" s="43"/>
      <c r="F53" s="44"/>
      <c r="G53" s="44"/>
      <c r="H53" s="44"/>
      <c r="I53" s="44"/>
      <c r="J53" s="44"/>
      <c r="K53" s="44"/>
      <c r="L53" s="44"/>
    </row>
    <row r="54" spans="2:12" x14ac:dyDescent="0.3">
      <c r="B54" s="137" t="s">
        <v>155</v>
      </c>
      <c r="C54" s="138"/>
      <c r="D54" s="91"/>
      <c r="E54" s="86"/>
      <c r="F54" s="86">
        <f>SUM(F39:F53)</f>
        <v>0</v>
      </c>
      <c r="G54" s="86">
        <f>SUM(G39:G53)</f>
        <v>0</v>
      </c>
      <c r="H54" s="86">
        <f>SUM(H39:H53)</f>
        <v>0</v>
      </c>
      <c r="I54" s="86">
        <f>SUM(I39:I53)</f>
        <v>0</v>
      </c>
      <c r="J54" s="86">
        <f>SUM(J39:J53)</f>
        <v>0</v>
      </c>
      <c r="K54" s="87" t="e">
        <f>SUM(I54)/SUM(F54)</f>
        <v>#DIV/0!</v>
      </c>
      <c r="L54" s="88" t="e">
        <f>XIRR(J39:J53,E39:E53)</f>
        <v>#NUM!</v>
      </c>
    </row>
  </sheetData>
  <mergeCells count="15">
    <mergeCell ref="B54:C54"/>
    <mergeCell ref="B22:B36"/>
    <mergeCell ref="C22:C26"/>
    <mergeCell ref="C27:C31"/>
    <mergeCell ref="C32:C36"/>
    <mergeCell ref="B37:C37"/>
    <mergeCell ref="B39:B53"/>
    <mergeCell ref="C39:C43"/>
    <mergeCell ref="C44:C48"/>
    <mergeCell ref="C49:C53"/>
    <mergeCell ref="C5:C9"/>
    <mergeCell ref="C10:C14"/>
    <mergeCell ref="C15:C19"/>
    <mergeCell ref="B5:B19"/>
    <mergeCell ref="B20:C20"/>
  </mergeCells>
  <phoneticPr fontId="1" type="noConversion"/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"/>
  <sheetViews>
    <sheetView showGridLines="0" zoomScale="70" zoomScaleNormal="70" workbookViewId="0">
      <selection activeCell="B9" sqref="B9:C9"/>
    </sheetView>
  </sheetViews>
  <sheetFormatPr defaultRowHeight="16.5" x14ac:dyDescent="0.3"/>
  <cols>
    <col min="1" max="1" width="9" style="28"/>
    <col min="2" max="3" width="17.375" style="28" customWidth="1"/>
    <col min="4" max="4" width="19" style="28" customWidth="1"/>
    <col min="5" max="5" width="17.375" style="28" customWidth="1"/>
    <col min="6" max="6" width="18" style="28" customWidth="1"/>
    <col min="7" max="7" width="18.75" style="28" customWidth="1"/>
    <col min="8" max="8" width="20.5" style="28" bestFit="1" customWidth="1"/>
    <col min="9" max="9" width="19.875" style="28" customWidth="1"/>
    <col min="10" max="12" width="17.375" style="28" customWidth="1"/>
    <col min="13" max="15" width="18.5" style="28" customWidth="1"/>
    <col min="16" max="16384" width="9" style="28"/>
  </cols>
  <sheetData>
    <row r="2" spans="2:15" x14ac:dyDescent="0.3">
      <c r="B2" s="28" t="s">
        <v>134</v>
      </c>
    </row>
    <row r="3" spans="2:15" x14ac:dyDescent="0.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O3" s="31" t="s">
        <v>83</v>
      </c>
    </row>
    <row r="4" spans="2:15" x14ac:dyDescent="0.3">
      <c r="B4" s="32" t="s">
        <v>51</v>
      </c>
      <c r="C4" s="34" t="s">
        <v>149</v>
      </c>
      <c r="D4" s="34" t="s">
        <v>124</v>
      </c>
      <c r="E4" s="21" t="s">
        <v>181</v>
      </c>
      <c r="F4" s="21" t="s">
        <v>184</v>
      </c>
      <c r="G4" s="32" t="s">
        <v>147</v>
      </c>
      <c r="H4" s="32" t="s">
        <v>146</v>
      </c>
      <c r="I4" s="32" t="s">
        <v>136</v>
      </c>
      <c r="J4" s="32" t="s">
        <v>137</v>
      </c>
      <c r="K4" s="32" t="s">
        <v>71</v>
      </c>
      <c r="L4" s="35" t="s">
        <v>150</v>
      </c>
      <c r="M4" s="21" t="s">
        <v>143</v>
      </c>
      <c r="N4" s="21" t="s">
        <v>52</v>
      </c>
      <c r="O4" s="21" t="s">
        <v>193</v>
      </c>
    </row>
    <row r="5" spans="2:15" x14ac:dyDescent="0.3">
      <c r="B5" s="36" t="s">
        <v>53</v>
      </c>
      <c r="C5" s="37"/>
      <c r="D5" s="38"/>
      <c r="E5" s="36"/>
      <c r="F5" s="36"/>
      <c r="G5" s="63">
        <f>'4.-(1) Gross IRR'!F20</f>
        <v>0</v>
      </c>
      <c r="H5" s="36">
        <f>'4.-(1) Gross IRR'!G20</f>
        <v>0</v>
      </c>
      <c r="I5" s="36">
        <f>'4.-(1) Gross IRR'!H20</f>
        <v>0</v>
      </c>
      <c r="J5" s="36">
        <f>'4.-(1) Gross IRR'!I20</f>
        <v>0</v>
      </c>
      <c r="K5" s="36" t="e">
        <f>'4.-(1) Gross IRR'!K20</f>
        <v>#DIV/0!</v>
      </c>
      <c r="L5" s="36" t="e">
        <f>'4.-(1) Gross IRR'!L20</f>
        <v>#NUM!</v>
      </c>
      <c r="M5" s="55"/>
      <c r="N5" s="81"/>
      <c r="O5" s="81"/>
    </row>
    <row r="6" spans="2:15" x14ac:dyDescent="0.3">
      <c r="B6" s="36" t="s">
        <v>54</v>
      </c>
      <c r="C6" s="38"/>
      <c r="D6" s="38"/>
      <c r="E6" s="36"/>
      <c r="F6" s="36"/>
      <c r="G6" s="63"/>
      <c r="H6" s="36"/>
      <c r="I6" s="36"/>
      <c r="J6" s="36"/>
      <c r="K6" s="36"/>
      <c r="L6" s="36"/>
      <c r="M6" s="55"/>
      <c r="N6" s="81"/>
      <c r="O6" s="81"/>
    </row>
    <row r="7" spans="2:15" x14ac:dyDescent="0.3">
      <c r="B7" s="36" t="s">
        <v>55</v>
      </c>
      <c r="C7" s="38"/>
      <c r="D7" s="38"/>
      <c r="E7" s="36"/>
      <c r="F7" s="36"/>
      <c r="G7" s="63"/>
      <c r="H7" s="36"/>
      <c r="I7" s="36"/>
      <c r="J7" s="36"/>
      <c r="K7" s="36"/>
      <c r="L7" s="36"/>
      <c r="M7" s="55"/>
      <c r="N7" s="81"/>
      <c r="O7" s="81"/>
    </row>
    <row r="8" spans="2:15" x14ac:dyDescent="0.3">
      <c r="B8" s="47" t="s">
        <v>59</v>
      </c>
      <c r="C8" s="47"/>
      <c r="D8" s="47"/>
      <c r="E8" s="47">
        <f t="shared" ref="E8:J8" si="0">+SUM(E5:E7)</f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 t="e">
        <f>+SUMPRODUCT(K5:K7,G5:G7)/G8</f>
        <v>#DIV/0!</v>
      </c>
      <c r="L8" s="47" t="e">
        <f>+SUMPRODUCT(G5:G7,L5:L7)/G8</f>
        <v>#NUM!</v>
      </c>
      <c r="M8" s="47"/>
      <c r="N8" s="47"/>
      <c r="O8" s="47"/>
    </row>
    <row r="9" spans="2:15" x14ac:dyDescent="0.3">
      <c r="B9" s="139"/>
      <c r="C9" s="139"/>
    </row>
    <row r="10" spans="2:15" x14ac:dyDescent="0.3">
      <c r="B10" s="39"/>
      <c r="C10" s="39"/>
    </row>
  </sheetData>
  <mergeCells count="1">
    <mergeCell ref="B9:C9"/>
  </mergeCells>
  <phoneticPr fontId="1" type="noConversion"/>
  <pageMargins left="0.7" right="0.7" top="0.75" bottom="0.75" header="0.3" footer="0.3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Q54"/>
  <sheetViews>
    <sheetView showGridLines="0" zoomScale="70" zoomScaleNormal="70" workbookViewId="0">
      <selection activeCell="B1" sqref="B1"/>
    </sheetView>
  </sheetViews>
  <sheetFormatPr defaultRowHeight="16.5" x14ac:dyDescent="0.3"/>
  <cols>
    <col min="2" max="2" width="18.5" style="1" customWidth="1"/>
    <col min="3" max="5" width="18.5" style="11" customWidth="1"/>
    <col min="6" max="7" width="18.5" style="1" customWidth="1"/>
    <col min="8" max="8" width="22.75" style="1" bestFit="1" customWidth="1"/>
    <col min="9" max="16" width="18.5" style="1" customWidth="1"/>
  </cols>
  <sheetData>
    <row r="1" spans="2:17" x14ac:dyDescent="0.3">
      <c r="K1"/>
      <c r="L1"/>
      <c r="M1"/>
      <c r="N1"/>
      <c r="O1"/>
      <c r="P1"/>
    </row>
    <row r="2" spans="2:17" x14ac:dyDescent="0.3">
      <c r="B2" s="8" t="s">
        <v>169</v>
      </c>
      <c r="C2" s="8"/>
      <c r="D2" s="8"/>
      <c r="E2" s="8"/>
      <c r="F2" s="8"/>
      <c r="G2" s="8"/>
      <c r="H2" s="8"/>
      <c r="I2" s="8"/>
      <c r="J2" s="26"/>
      <c r="K2"/>
      <c r="L2"/>
      <c r="M2"/>
      <c r="N2"/>
      <c r="O2"/>
      <c r="P2"/>
    </row>
    <row r="3" spans="2:17" x14ac:dyDescent="0.3">
      <c r="B3" s="18"/>
      <c r="C3" s="18"/>
      <c r="D3" s="18"/>
      <c r="E3" s="18"/>
      <c r="F3" s="18"/>
      <c r="G3" s="18"/>
      <c r="H3" s="18"/>
      <c r="J3" s="26"/>
      <c r="L3" s="26" t="s">
        <v>83</v>
      </c>
    </row>
    <row r="4" spans="2:17" x14ac:dyDescent="0.3">
      <c r="B4" s="41" t="s">
        <v>138</v>
      </c>
      <c r="C4" s="41" t="s">
        <v>1</v>
      </c>
      <c r="D4" s="41" t="s">
        <v>166</v>
      </c>
      <c r="E4" s="42" t="s">
        <v>72</v>
      </c>
      <c r="F4" s="32" t="s">
        <v>147</v>
      </c>
      <c r="G4" s="32" t="s">
        <v>146</v>
      </c>
      <c r="H4" s="32" t="s">
        <v>136</v>
      </c>
      <c r="I4" s="32" t="s">
        <v>137</v>
      </c>
      <c r="J4" s="41" t="s">
        <v>163</v>
      </c>
      <c r="K4" s="32" t="s">
        <v>71</v>
      </c>
      <c r="L4" s="41" t="s">
        <v>120</v>
      </c>
      <c r="Q4" s="1"/>
    </row>
    <row r="5" spans="2:17" x14ac:dyDescent="0.3">
      <c r="B5" s="134" t="s">
        <v>152</v>
      </c>
      <c r="C5" s="133" t="s">
        <v>93</v>
      </c>
      <c r="D5" s="38" t="s">
        <v>90</v>
      </c>
      <c r="E5" s="84"/>
      <c r="F5" s="44"/>
      <c r="G5" s="44"/>
      <c r="H5" s="44"/>
      <c r="I5" s="44">
        <f>G5+H5</f>
        <v>0</v>
      </c>
      <c r="J5" s="44">
        <f>I5-F5</f>
        <v>0</v>
      </c>
      <c r="K5" s="44"/>
      <c r="L5" s="44"/>
      <c r="Q5" s="1"/>
    </row>
    <row r="6" spans="2:17" s="1" customFormat="1" x14ac:dyDescent="0.3">
      <c r="B6" s="135"/>
      <c r="C6" s="133"/>
      <c r="E6" s="84"/>
      <c r="F6" s="44"/>
      <c r="G6" s="44"/>
      <c r="H6" s="44"/>
      <c r="I6" s="44">
        <f t="shared" ref="I6:I9" si="0">G6+H6</f>
        <v>0</v>
      </c>
      <c r="J6" s="44">
        <f>I6-F6</f>
        <v>0</v>
      </c>
      <c r="K6" s="44"/>
      <c r="L6" s="44"/>
    </row>
    <row r="7" spans="2:17" s="1" customFormat="1" x14ac:dyDescent="0.3">
      <c r="B7" s="135"/>
      <c r="C7" s="133"/>
      <c r="D7" s="84"/>
      <c r="E7" s="84"/>
      <c r="F7" s="44"/>
      <c r="G7" s="44"/>
      <c r="H7" s="44"/>
      <c r="I7" s="44">
        <f t="shared" si="0"/>
        <v>0</v>
      </c>
      <c r="J7" s="44">
        <f>I7-F7</f>
        <v>0</v>
      </c>
      <c r="K7" s="44"/>
      <c r="L7" s="44"/>
    </row>
    <row r="8" spans="2:17" s="1" customFormat="1" x14ac:dyDescent="0.3">
      <c r="B8" s="135"/>
      <c r="C8" s="133"/>
      <c r="D8" s="82"/>
      <c r="E8" s="84"/>
      <c r="F8" s="84"/>
      <c r="G8" s="44"/>
      <c r="H8" s="44"/>
      <c r="I8" s="44">
        <f t="shared" si="0"/>
        <v>0</v>
      </c>
      <c r="J8" s="44">
        <f t="shared" ref="J8:J9" si="1">I8-F8</f>
        <v>0</v>
      </c>
      <c r="K8" s="44"/>
      <c r="L8" s="44"/>
    </row>
    <row r="9" spans="2:17" s="1" customFormat="1" x14ac:dyDescent="0.3">
      <c r="B9" s="135"/>
      <c r="C9" s="133"/>
      <c r="D9" s="82"/>
      <c r="E9" s="84"/>
      <c r="F9" s="44"/>
      <c r="G9" s="44"/>
      <c r="H9" s="44"/>
      <c r="I9" s="44">
        <f t="shared" si="0"/>
        <v>0</v>
      </c>
      <c r="J9" s="44">
        <f t="shared" si="1"/>
        <v>0</v>
      </c>
      <c r="K9" s="44" t="e">
        <f>SUM(I5:I9)/SUM(F5:F9)</f>
        <v>#DIV/0!</v>
      </c>
      <c r="L9" s="85" t="e">
        <f>XIRR(J5:J9,E5:E9)</f>
        <v>#NUM!</v>
      </c>
    </row>
    <row r="10" spans="2:17" s="1" customFormat="1" x14ac:dyDescent="0.3">
      <c r="B10" s="135"/>
      <c r="C10" s="133" t="s">
        <v>153</v>
      </c>
      <c r="D10" s="38" t="s">
        <v>73</v>
      </c>
      <c r="E10" s="43"/>
      <c r="F10" s="44"/>
      <c r="G10" s="44"/>
      <c r="H10" s="44"/>
      <c r="I10" s="44">
        <f>G10+H10</f>
        <v>0</v>
      </c>
      <c r="J10" s="44">
        <f>I10-F10</f>
        <v>0</v>
      </c>
      <c r="K10" s="44"/>
      <c r="L10" s="44"/>
    </row>
    <row r="11" spans="2:17" s="1" customFormat="1" x14ac:dyDescent="0.3">
      <c r="B11" s="135"/>
      <c r="C11" s="133"/>
      <c r="E11" s="43"/>
      <c r="F11" s="44"/>
      <c r="G11" s="44"/>
      <c r="H11" s="44"/>
      <c r="I11" s="44">
        <f t="shared" ref="I11:I14" si="2">G11+H11</f>
        <v>0</v>
      </c>
      <c r="J11" s="44">
        <f>I11-F11</f>
        <v>0</v>
      </c>
      <c r="K11" s="44"/>
      <c r="L11" s="44"/>
    </row>
    <row r="12" spans="2:17" s="1" customFormat="1" x14ac:dyDescent="0.3">
      <c r="B12" s="135"/>
      <c r="C12" s="133"/>
      <c r="D12" s="82"/>
      <c r="E12" s="43"/>
      <c r="F12" s="44"/>
      <c r="G12" s="44"/>
      <c r="H12" s="44"/>
      <c r="I12" s="44">
        <f t="shared" si="2"/>
        <v>0</v>
      </c>
      <c r="J12" s="44">
        <f>I12-F12</f>
        <v>0</v>
      </c>
      <c r="K12" s="44"/>
      <c r="L12" s="44"/>
    </row>
    <row r="13" spans="2:17" s="1" customFormat="1" x14ac:dyDescent="0.3">
      <c r="B13" s="135"/>
      <c r="C13" s="133"/>
      <c r="D13" s="82"/>
      <c r="E13" s="43"/>
      <c r="F13" s="44"/>
      <c r="G13" s="44"/>
      <c r="H13" s="44"/>
      <c r="I13" s="44">
        <f t="shared" si="2"/>
        <v>0</v>
      </c>
      <c r="J13" s="44">
        <f t="shared" ref="J13:J14" si="3">I13-F13</f>
        <v>0</v>
      </c>
      <c r="K13" s="44"/>
      <c r="L13" s="44"/>
    </row>
    <row r="14" spans="2:17" s="1" customFormat="1" x14ac:dyDescent="0.3">
      <c r="B14" s="135"/>
      <c r="C14" s="133"/>
      <c r="D14" s="82"/>
      <c r="E14" s="43"/>
      <c r="F14" s="44"/>
      <c r="G14" s="44"/>
      <c r="H14" s="44"/>
      <c r="I14" s="44">
        <f t="shared" si="2"/>
        <v>0</v>
      </c>
      <c r="J14" s="44">
        <f t="shared" si="3"/>
        <v>0</v>
      </c>
      <c r="K14" s="44" t="e">
        <f>SUM(I10:I14)/SUM(F10:F14)</f>
        <v>#DIV/0!</v>
      </c>
      <c r="L14" s="85" t="e">
        <f>XIRR(J10:J14,E10:E14)</f>
        <v>#NUM!</v>
      </c>
    </row>
    <row r="15" spans="2:17" s="1" customFormat="1" x14ac:dyDescent="0.3">
      <c r="B15" s="135"/>
      <c r="C15" s="133" t="s">
        <v>154</v>
      </c>
      <c r="D15" s="45" t="s">
        <v>151</v>
      </c>
      <c r="E15" s="43"/>
      <c r="F15" s="44"/>
      <c r="G15" s="44"/>
      <c r="H15" s="44"/>
      <c r="I15" s="44"/>
      <c r="J15" s="44"/>
      <c r="K15" s="44"/>
      <c r="L15" s="44"/>
    </row>
    <row r="16" spans="2:17" s="1" customFormat="1" x14ac:dyDescent="0.3">
      <c r="B16" s="135"/>
      <c r="C16" s="133"/>
      <c r="D16" s="82"/>
      <c r="E16" s="43"/>
      <c r="F16" s="44"/>
      <c r="G16" s="44"/>
      <c r="H16" s="44"/>
      <c r="I16" s="44"/>
      <c r="J16" s="44"/>
      <c r="K16" s="44"/>
      <c r="L16" s="44"/>
    </row>
    <row r="17" spans="2:12" s="1" customFormat="1" x14ac:dyDescent="0.3">
      <c r="B17" s="135"/>
      <c r="C17" s="133"/>
      <c r="D17" s="82"/>
      <c r="E17" s="43"/>
      <c r="F17" s="44"/>
      <c r="G17" s="44"/>
      <c r="H17" s="44"/>
      <c r="I17" s="44"/>
      <c r="J17" s="44"/>
      <c r="K17" s="44"/>
      <c r="L17" s="44"/>
    </row>
    <row r="18" spans="2:12" s="1" customFormat="1" x14ac:dyDescent="0.3">
      <c r="B18" s="135"/>
      <c r="C18" s="133"/>
      <c r="D18" s="82"/>
      <c r="E18" s="43"/>
      <c r="F18" s="44"/>
      <c r="G18" s="44"/>
      <c r="H18" s="44"/>
      <c r="I18" s="44"/>
      <c r="J18" s="44"/>
      <c r="K18" s="44"/>
      <c r="L18" s="44"/>
    </row>
    <row r="19" spans="2:12" s="1" customFormat="1" x14ac:dyDescent="0.3">
      <c r="B19" s="136"/>
      <c r="C19" s="133"/>
      <c r="D19" s="82"/>
      <c r="E19" s="43"/>
      <c r="F19" s="44"/>
      <c r="G19" s="44"/>
      <c r="H19" s="44"/>
      <c r="I19" s="44"/>
      <c r="J19" s="44"/>
      <c r="K19" s="44"/>
      <c r="L19" s="44"/>
    </row>
    <row r="20" spans="2:12" s="1" customFormat="1" x14ac:dyDescent="0.3">
      <c r="B20" s="137" t="s">
        <v>155</v>
      </c>
      <c r="C20" s="138"/>
      <c r="D20" s="91"/>
      <c r="E20" s="86"/>
      <c r="F20" s="86">
        <f>SUM(F5:F19)</f>
        <v>0</v>
      </c>
      <c r="G20" s="86">
        <f>SUM(G5:G19)</f>
        <v>0</v>
      </c>
      <c r="H20" s="86">
        <f>SUM(H5:H19)</f>
        <v>0</v>
      </c>
      <c r="I20" s="86">
        <f>SUM(I5:I19)</f>
        <v>0</v>
      </c>
      <c r="J20" s="86">
        <f>SUM(J5:J19)</f>
        <v>0</v>
      </c>
      <c r="K20" s="87" t="e">
        <f>SUM(I20)/SUM(F20)</f>
        <v>#DIV/0!</v>
      </c>
      <c r="L20" s="88" t="e">
        <f>XIRR(J5:J19,E5:E19)</f>
        <v>#NUM!</v>
      </c>
    </row>
    <row r="22" spans="2:12" x14ac:dyDescent="0.3">
      <c r="B22" s="134" t="s">
        <v>164</v>
      </c>
      <c r="C22" s="133" t="s">
        <v>232</v>
      </c>
      <c r="D22" s="82"/>
      <c r="E22" s="84"/>
      <c r="F22" s="44"/>
      <c r="G22" s="44"/>
      <c r="H22" s="44"/>
      <c r="I22" s="44">
        <f>G22+H22</f>
        <v>0</v>
      </c>
      <c r="J22" s="44">
        <f>I22-F22</f>
        <v>0</v>
      </c>
      <c r="K22" s="44"/>
      <c r="L22" s="44"/>
    </row>
    <row r="23" spans="2:12" x14ac:dyDescent="0.3">
      <c r="B23" s="135"/>
      <c r="C23" s="133"/>
      <c r="D23" s="82"/>
      <c r="E23" s="84"/>
      <c r="F23" s="44"/>
      <c r="G23" s="44"/>
      <c r="H23" s="44"/>
      <c r="I23" s="44">
        <f t="shared" ref="I23:I26" si="4">G23+H23</f>
        <v>0</v>
      </c>
      <c r="J23" s="44">
        <f>I23-F23</f>
        <v>0</v>
      </c>
      <c r="K23" s="44"/>
      <c r="L23" s="44"/>
    </row>
    <row r="24" spans="2:12" x14ac:dyDescent="0.3">
      <c r="B24" s="135"/>
      <c r="C24" s="133"/>
      <c r="D24" s="82"/>
      <c r="E24" s="84"/>
      <c r="F24" s="44"/>
      <c r="G24" s="44"/>
      <c r="H24" s="44"/>
      <c r="I24" s="44">
        <f t="shared" si="4"/>
        <v>0</v>
      </c>
      <c r="J24" s="44">
        <f>I24-F24</f>
        <v>0</v>
      </c>
      <c r="K24" s="44"/>
      <c r="L24" s="44"/>
    </row>
    <row r="25" spans="2:12" x14ac:dyDescent="0.3">
      <c r="B25" s="135"/>
      <c r="C25" s="133"/>
      <c r="D25" s="82"/>
      <c r="E25" s="84"/>
      <c r="F25" s="84"/>
      <c r="G25" s="44"/>
      <c r="H25" s="44"/>
      <c r="I25" s="44">
        <f t="shared" si="4"/>
        <v>0</v>
      </c>
      <c r="J25" s="44">
        <f t="shared" ref="J25:J26" si="5">I25-F25</f>
        <v>0</v>
      </c>
      <c r="K25" s="44"/>
      <c r="L25" s="44"/>
    </row>
    <row r="26" spans="2:12" x14ac:dyDescent="0.3">
      <c r="B26" s="135"/>
      <c r="C26" s="133"/>
      <c r="D26" s="82"/>
      <c r="E26" s="84"/>
      <c r="F26" s="44"/>
      <c r="G26" s="44"/>
      <c r="H26" s="44"/>
      <c r="I26" s="44">
        <f t="shared" si="4"/>
        <v>0</v>
      </c>
      <c r="J26" s="44">
        <f t="shared" si="5"/>
        <v>0</v>
      </c>
      <c r="K26" s="44" t="e">
        <f>SUM(I22:I26)/SUM(F22:F26)</f>
        <v>#DIV/0!</v>
      </c>
      <c r="L26" s="85" t="e">
        <f>XIRR(J22:J26,E22:E26)</f>
        <v>#NUM!</v>
      </c>
    </row>
    <row r="27" spans="2:12" x14ac:dyDescent="0.3">
      <c r="B27" s="135"/>
      <c r="C27" s="133" t="s">
        <v>196</v>
      </c>
      <c r="D27" s="82"/>
      <c r="E27" s="43"/>
      <c r="F27" s="44"/>
      <c r="G27" s="44"/>
      <c r="H27" s="44"/>
      <c r="I27" s="44"/>
      <c r="J27" s="44"/>
      <c r="K27" s="44"/>
      <c r="L27" s="44"/>
    </row>
    <row r="28" spans="2:12" x14ac:dyDescent="0.3">
      <c r="B28" s="135"/>
      <c r="C28" s="133"/>
      <c r="D28" s="82"/>
      <c r="E28" s="43"/>
      <c r="F28" s="44"/>
      <c r="G28" s="44"/>
      <c r="H28" s="44"/>
      <c r="I28" s="44"/>
      <c r="J28" s="44"/>
      <c r="K28" s="44"/>
      <c r="L28" s="44"/>
    </row>
    <row r="29" spans="2:12" x14ac:dyDescent="0.3">
      <c r="B29" s="135"/>
      <c r="C29" s="133"/>
      <c r="D29" s="82"/>
      <c r="E29" s="43"/>
      <c r="F29" s="44"/>
      <c r="G29" s="44"/>
      <c r="H29" s="44"/>
      <c r="I29" s="44"/>
      <c r="J29" s="44"/>
      <c r="K29" s="44"/>
      <c r="L29" s="44"/>
    </row>
    <row r="30" spans="2:12" x14ac:dyDescent="0.3">
      <c r="B30" s="135"/>
      <c r="C30" s="133"/>
      <c r="D30" s="82"/>
      <c r="E30" s="43"/>
      <c r="F30" s="44"/>
      <c r="G30" s="44"/>
      <c r="H30" s="44"/>
      <c r="I30" s="44"/>
      <c r="J30" s="44"/>
      <c r="K30" s="44"/>
      <c r="L30" s="44"/>
    </row>
    <row r="31" spans="2:12" x14ac:dyDescent="0.3">
      <c r="B31" s="135"/>
      <c r="C31" s="133"/>
      <c r="D31" s="82"/>
      <c r="E31" s="43"/>
      <c r="F31" s="44"/>
      <c r="G31" s="44"/>
      <c r="H31" s="44"/>
      <c r="I31" s="44"/>
      <c r="J31" s="44"/>
      <c r="K31" s="44"/>
      <c r="L31" s="44"/>
    </row>
    <row r="32" spans="2:12" x14ac:dyDescent="0.3">
      <c r="B32" s="135"/>
      <c r="C32" s="133" t="s">
        <v>197</v>
      </c>
      <c r="D32" s="82"/>
      <c r="E32" s="43"/>
      <c r="F32" s="44"/>
      <c r="G32" s="44"/>
      <c r="H32" s="44"/>
      <c r="I32" s="44"/>
      <c r="J32" s="44"/>
      <c r="K32" s="44"/>
      <c r="L32" s="44"/>
    </row>
    <row r="33" spans="2:12" x14ac:dyDescent="0.3">
      <c r="B33" s="135"/>
      <c r="C33" s="133"/>
      <c r="D33" s="82"/>
      <c r="E33" s="43"/>
      <c r="F33" s="44"/>
      <c r="G33" s="44"/>
      <c r="H33" s="44"/>
      <c r="I33" s="44"/>
      <c r="J33" s="44"/>
      <c r="K33" s="44"/>
      <c r="L33" s="44"/>
    </row>
    <row r="34" spans="2:12" x14ac:dyDescent="0.3">
      <c r="B34" s="135"/>
      <c r="C34" s="133"/>
      <c r="D34" s="82"/>
      <c r="E34" s="43"/>
      <c r="F34" s="44"/>
      <c r="G34" s="44"/>
      <c r="H34" s="44"/>
      <c r="I34" s="44"/>
      <c r="J34" s="44"/>
      <c r="K34" s="44"/>
      <c r="L34" s="44"/>
    </row>
    <row r="35" spans="2:12" x14ac:dyDescent="0.3">
      <c r="B35" s="135"/>
      <c r="C35" s="133"/>
      <c r="D35" s="82"/>
      <c r="E35" s="43"/>
      <c r="F35" s="44"/>
      <c r="G35" s="44"/>
      <c r="H35" s="44"/>
      <c r="I35" s="44"/>
      <c r="J35" s="44"/>
      <c r="K35" s="44"/>
      <c r="L35" s="44"/>
    </row>
    <row r="36" spans="2:12" x14ac:dyDescent="0.3">
      <c r="B36" s="136"/>
      <c r="C36" s="133"/>
      <c r="D36" s="82"/>
      <c r="E36" s="43"/>
      <c r="F36" s="44"/>
      <c r="G36" s="44"/>
      <c r="H36" s="44"/>
      <c r="I36" s="44"/>
      <c r="J36" s="44"/>
      <c r="K36" s="44"/>
      <c r="L36" s="44"/>
    </row>
    <row r="37" spans="2:12" x14ac:dyDescent="0.3">
      <c r="B37" s="137" t="s">
        <v>155</v>
      </c>
      <c r="C37" s="138"/>
      <c r="D37" s="91"/>
      <c r="E37" s="86"/>
      <c r="F37" s="86">
        <f>SUM(F22:F36)</f>
        <v>0</v>
      </c>
      <c r="G37" s="86">
        <f>SUM(G22:G36)</f>
        <v>0</v>
      </c>
      <c r="H37" s="86">
        <f>SUM(H22:H36)</f>
        <v>0</v>
      </c>
      <c r="I37" s="86">
        <f>SUM(I22:I36)</f>
        <v>0</v>
      </c>
      <c r="J37" s="86">
        <f>SUM(J22:J36)</f>
        <v>0</v>
      </c>
      <c r="K37" s="87" t="e">
        <f>SUM(I37)/SUM(F37)</f>
        <v>#DIV/0!</v>
      </c>
      <c r="L37" s="88" t="e">
        <f>XIRR(J22:J36,E22:E36)</f>
        <v>#NUM!</v>
      </c>
    </row>
    <row r="39" spans="2:12" x14ac:dyDescent="0.3">
      <c r="B39" s="134" t="s">
        <v>165</v>
      </c>
      <c r="C39" s="133" t="s">
        <v>233</v>
      </c>
      <c r="D39" s="82"/>
      <c r="E39" s="84"/>
      <c r="F39" s="44"/>
      <c r="G39" s="44"/>
      <c r="H39" s="44"/>
      <c r="I39" s="44">
        <f>G39+H39</f>
        <v>0</v>
      </c>
      <c r="J39" s="44">
        <f>I39-F39</f>
        <v>0</v>
      </c>
      <c r="K39" s="44"/>
      <c r="L39" s="44"/>
    </row>
    <row r="40" spans="2:12" x14ac:dyDescent="0.3">
      <c r="B40" s="135"/>
      <c r="C40" s="133"/>
      <c r="D40" s="82"/>
      <c r="E40" s="84"/>
      <c r="F40" s="44"/>
      <c r="G40" s="44"/>
      <c r="H40" s="44"/>
      <c r="I40" s="44">
        <f t="shared" ref="I40:I43" si="6">G40+H40</f>
        <v>0</v>
      </c>
      <c r="J40" s="44">
        <f>I40-F40</f>
        <v>0</v>
      </c>
      <c r="K40" s="44"/>
      <c r="L40" s="44"/>
    </row>
    <row r="41" spans="2:12" x14ac:dyDescent="0.3">
      <c r="B41" s="135"/>
      <c r="C41" s="133"/>
      <c r="D41" s="82"/>
      <c r="E41" s="84"/>
      <c r="F41" s="44"/>
      <c r="G41" s="44"/>
      <c r="H41" s="44"/>
      <c r="I41" s="44">
        <f t="shared" si="6"/>
        <v>0</v>
      </c>
      <c r="J41" s="44">
        <f>I41-F41</f>
        <v>0</v>
      </c>
      <c r="K41" s="44"/>
      <c r="L41" s="44"/>
    </row>
    <row r="42" spans="2:12" x14ac:dyDescent="0.3">
      <c r="B42" s="135"/>
      <c r="C42" s="133"/>
      <c r="D42" s="82"/>
      <c r="E42" s="84"/>
      <c r="F42" s="84"/>
      <c r="G42" s="44"/>
      <c r="H42" s="44"/>
      <c r="I42" s="44">
        <f t="shared" si="6"/>
        <v>0</v>
      </c>
      <c r="J42" s="44">
        <f t="shared" ref="J42:J43" si="7">I42-F42</f>
        <v>0</v>
      </c>
      <c r="K42" s="44"/>
      <c r="L42" s="44"/>
    </row>
    <row r="43" spans="2:12" x14ac:dyDescent="0.3">
      <c r="B43" s="135"/>
      <c r="C43" s="133"/>
      <c r="D43" s="82"/>
      <c r="E43" s="84"/>
      <c r="F43" s="44"/>
      <c r="G43" s="44"/>
      <c r="H43" s="44"/>
      <c r="I43" s="44">
        <f t="shared" si="6"/>
        <v>0</v>
      </c>
      <c r="J43" s="44">
        <f t="shared" si="7"/>
        <v>0</v>
      </c>
      <c r="K43" s="44" t="e">
        <f>SUM(I39:I43)/SUM(F39:F43)</f>
        <v>#DIV/0!</v>
      </c>
      <c r="L43" s="85" t="e">
        <f>XIRR(J39:J43,E39:E43)</f>
        <v>#NUM!</v>
      </c>
    </row>
    <row r="44" spans="2:12" x14ac:dyDescent="0.3">
      <c r="B44" s="135"/>
      <c r="C44" s="133" t="s">
        <v>199</v>
      </c>
      <c r="D44" s="82"/>
      <c r="E44" s="43"/>
      <c r="F44" s="44"/>
      <c r="G44" s="44"/>
      <c r="H44" s="44"/>
      <c r="I44" s="44"/>
      <c r="J44" s="44"/>
      <c r="K44" s="44"/>
      <c r="L44" s="44"/>
    </row>
    <row r="45" spans="2:12" x14ac:dyDescent="0.3">
      <c r="B45" s="135"/>
      <c r="C45" s="133"/>
      <c r="D45" s="82"/>
      <c r="E45" s="43"/>
      <c r="F45" s="44"/>
      <c r="G45" s="44"/>
      <c r="H45" s="44"/>
      <c r="I45" s="44"/>
      <c r="J45" s="44"/>
      <c r="K45" s="44"/>
      <c r="L45" s="44"/>
    </row>
    <row r="46" spans="2:12" x14ac:dyDescent="0.3">
      <c r="B46" s="135"/>
      <c r="C46" s="133"/>
      <c r="D46" s="82"/>
      <c r="E46" s="43"/>
      <c r="F46" s="44"/>
      <c r="G46" s="44"/>
      <c r="H46" s="44"/>
      <c r="I46" s="44"/>
      <c r="J46" s="44"/>
      <c r="K46" s="44"/>
      <c r="L46" s="44"/>
    </row>
    <row r="47" spans="2:12" x14ac:dyDescent="0.3">
      <c r="B47" s="135"/>
      <c r="C47" s="133"/>
      <c r="D47" s="82"/>
      <c r="E47" s="43"/>
      <c r="F47" s="44"/>
      <c r="G47" s="44"/>
      <c r="H47" s="44"/>
      <c r="I47" s="44"/>
      <c r="J47" s="44"/>
      <c r="K47" s="44"/>
      <c r="L47" s="44"/>
    </row>
    <row r="48" spans="2:12" x14ac:dyDescent="0.3">
      <c r="B48" s="135"/>
      <c r="C48" s="133"/>
      <c r="D48" s="82"/>
      <c r="E48" s="43"/>
      <c r="F48" s="44"/>
      <c r="G48" s="44"/>
      <c r="H48" s="44"/>
      <c r="I48" s="44"/>
      <c r="J48" s="44"/>
      <c r="K48" s="44"/>
      <c r="L48" s="44"/>
    </row>
    <row r="49" spans="2:12" x14ac:dyDescent="0.3">
      <c r="B49" s="135"/>
      <c r="C49" s="133" t="s">
        <v>234</v>
      </c>
      <c r="D49" s="82"/>
      <c r="E49" s="43"/>
      <c r="F49" s="44"/>
      <c r="G49" s="44"/>
      <c r="H49" s="44"/>
      <c r="I49" s="44"/>
      <c r="J49" s="44"/>
      <c r="K49" s="44"/>
      <c r="L49" s="44"/>
    </row>
    <row r="50" spans="2:12" x14ac:dyDescent="0.3">
      <c r="B50" s="135"/>
      <c r="C50" s="133"/>
      <c r="D50" s="82"/>
      <c r="E50" s="43"/>
      <c r="F50" s="44"/>
      <c r="G50" s="44"/>
      <c r="H50" s="44"/>
      <c r="I50" s="44"/>
      <c r="J50" s="44"/>
      <c r="K50" s="44"/>
      <c r="L50" s="44"/>
    </row>
    <row r="51" spans="2:12" x14ac:dyDescent="0.3">
      <c r="B51" s="135"/>
      <c r="C51" s="133"/>
      <c r="D51" s="82"/>
      <c r="E51" s="43"/>
      <c r="F51" s="44"/>
      <c r="G51" s="44"/>
      <c r="H51" s="44"/>
      <c r="I51" s="44"/>
      <c r="J51" s="44"/>
      <c r="K51" s="44"/>
      <c r="L51" s="44"/>
    </row>
    <row r="52" spans="2:12" x14ac:dyDescent="0.3">
      <c r="B52" s="135"/>
      <c r="C52" s="133"/>
      <c r="D52" s="82"/>
      <c r="E52" s="43"/>
      <c r="F52" s="44"/>
      <c r="G52" s="44"/>
      <c r="H52" s="44"/>
      <c r="I52" s="44"/>
      <c r="J52" s="44"/>
      <c r="K52" s="44"/>
      <c r="L52" s="44"/>
    </row>
    <row r="53" spans="2:12" x14ac:dyDescent="0.3">
      <c r="B53" s="136"/>
      <c r="C53" s="133"/>
      <c r="D53" s="82"/>
      <c r="E53" s="43"/>
      <c r="F53" s="44"/>
      <c r="G53" s="44"/>
      <c r="H53" s="44"/>
      <c r="I53" s="44"/>
      <c r="J53" s="44"/>
      <c r="K53" s="44"/>
      <c r="L53" s="44"/>
    </row>
    <row r="54" spans="2:12" x14ac:dyDescent="0.3">
      <c r="B54" s="137" t="s">
        <v>155</v>
      </c>
      <c r="C54" s="138"/>
      <c r="D54" s="91"/>
      <c r="E54" s="86"/>
      <c r="F54" s="86">
        <f>SUM(F39:F53)</f>
        <v>0</v>
      </c>
      <c r="G54" s="86">
        <f>SUM(G39:G53)</f>
        <v>0</v>
      </c>
      <c r="H54" s="86">
        <f>SUM(H39:H53)</f>
        <v>0</v>
      </c>
      <c r="I54" s="86">
        <f>SUM(I39:I53)</f>
        <v>0</v>
      </c>
      <c r="J54" s="86">
        <f>SUM(J39:J53)</f>
        <v>0</v>
      </c>
      <c r="K54" s="87" t="e">
        <f>SUM(I54)/SUM(F54)</f>
        <v>#DIV/0!</v>
      </c>
      <c r="L54" s="88" t="e">
        <f>XIRR(J39:J53,E39:E53)</f>
        <v>#NUM!</v>
      </c>
    </row>
  </sheetData>
  <mergeCells count="15">
    <mergeCell ref="B54:C54"/>
    <mergeCell ref="B5:B19"/>
    <mergeCell ref="C5:C9"/>
    <mergeCell ref="C10:C14"/>
    <mergeCell ref="C15:C19"/>
    <mergeCell ref="B20:C20"/>
    <mergeCell ref="B22:B36"/>
    <mergeCell ref="C22:C26"/>
    <mergeCell ref="C27:C31"/>
    <mergeCell ref="C32:C36"/>
    <mergeCell ref="B37:C37"/>
    <mergeCell ref="B39:B53"/>
    <mergeCell ref="C39:C43"/>
    <mergeCell ref="C44:C48"/>
    <mergeCell ref="C49:C53"/>
  </mergeCells>
  <phoneticPr fontId="1" type="noConversion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6"/>
  <sheetViews>
    <sheetView showGridLines="0" zoomScale="70" zoomScaleNormal="70" workbookViewId="0">
      <selection activeCell="B15" sqref="B15:D15"/>
    </sheetView>
  </sheetViews>
  <sheetFormatPr defaultRowHeight="16.5" x14ac:dyDescent="0.3"/>
  <cols>
    <col min="1" max="1" width="9" style="28"/>
    <col min="2" max="10" width="18.25" style="28" customWidth="1"/>
    <col min="11" max="11" width="22.75" style="28" bestFit="1" customWidth="1"/>
    <col min="12" max="12" width="62.75" style="28" bestFit="1" customWidth="1"/>
    <col min="13" max="19" width="18.25" style="28" customWidth="1"/>
    <col min="20" max="16384" width="9" style="28"/>
  </cols>
  <sheetData>
    <row r="2" spans="2:19" x14ac:dyDescent="0.3">
      <c r="B2" s="28" t="s">
        <v>84</v>
      </c>
    </row>
    <row r="3" spans="2:19" x14ac:dyDescent="0.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30"/>
      <c r="S3" s="30" t="s">
        <v>60</v>
      </c>
    </row>
    <row r="4" spans="2:19" ht="33" x14ac:dyDescent="0.3">
      <c r="B4" s="32" t="s">
        <v>51</v>
      </c>
      <c r="C4" s="33" t="s">
        <v>61</v>
      </c>
      <c r="D4" s="33" t="s">
        <v>89</v>
      </c>
      <c r="E4" s="33" t="s">
        <v>62</v>
      </c>
      <c r="F4" s="32" t="s">
        <v>63</v>
      </c>
      <c r="G4" s="32" t="s">
        <v>160</v>
      </c>
      <c r="H4" s="32" t="s">
        <v>156</v>
      </c>
      <c r="I4" s="32" t="s">
        <v>147</v>
      </c>
      <c r="J4" s="32" t="s">
        <v>146</v>
      </c>
      <c r="K4" s="32" t="s">
        <v>136</v>
      </c>
      <c r="L4" s="35" t="s">
        <v>78</v>
      </c>
      <c r="M4" s="32" t="s">
        <v>137</v>
      </c>
      <c r="N4" s="32" t="s">
        <v>71</v>
      </c>
      <c r="O4" s="32" t="s">
        <v>57</v>
      </c>
      <c r="P4" s="32" t="s">
        <v>161</v>
      </c>
      <c r="Q4" s="32" t="s">
        <v>185</v>
      </c>
      <c r="R4" s="35" t="s">
        <v>92</v>
      </c>
      <c r="S4" s="35" t="s">
        <v>220</v>
      </c>
    </row>
    <row r="5" spans="2:19" x14ac:dyDescent="0.3">
      <c r="B5" s="83" t="s">
        <v>53</v>
      </c>
      <c r="C5" s="37" t="s">
        <v>65</v>
      </c>
      <c r="D5" s="37"/>
      <c r="E5" s="38" t="s">
        <v>90</v>
      </c>
      <c r="F5" s="73"/>
      <c r="G5" s="73"/>
      <c r="H5" s="73" t="s">
        <v>157</v>
      </c>
      <c r="I5" s="36">
        <f>SUM('5.-(1) Gross IRR'!F5:F9)</f>
        <v>0</v>
      </c>
      <c r="J5" s="82">
        <f>SUM('5.-(1) Gross IRR'!G5:G9)</f>
        <v>0</v>
      </c>
      <c r="K5" s="82">
        <f>SUM('5.-(1) Gross IRR'!H5:H9)</f>
        <v>0</v>
      </c>
      <c r="L5" s="96" t="s">
        <v>246</v>
      </c>
      <c r="M5" s="36">
        <f>SUM('5.-(1) Gross IRR'!I5:I9)</f>
        <v>0</v>
      </c>
      <c r="N5" s="36" t="e">
        <f>'5.-(1) Gross IRR'!K9</f>
        <v>#DIV/0!</v>
      </c>
      <c r="O5" s="36" t="e">
        <f>'5.-(1) Gross IRR'!L9</f>
        <v>#NUM!</v>
      </c>
      <c r="P5" s="82" t="s">
        <v>194</v>
      </c>
      <c r="Q5" s="36"/>
      <c r="R5" s="77"/>
      <c r="S5" s="100" t="s">
        <v>219</v>
      </c>
    </row>
    <row r="6" spans="2:19" x14ac:dyDescent="0.3">
      <c r="B6" s="83" t="s">
        <v>53</v>
      </c>
      <c r="C6" s="38" t="s">
        <v>66</v>
      </c>
      <c r="D6" s="37"/>
      <c r="E6" s="38" t="s">
        <v>73</v>
      </c>
      <c r="F6" s="36"/>
      <c r="G6" s="36"/>
      <c r="H6" s="82" t="s">
        <v>158</v>
      </c>
      <c r="I6" s="36"/>
      <c r="J6" s="36"/>
      <c r="K6" s="36"/>
      <c r="L6" s="82" t="s">
        <v>248</v>
      </c>
      <c r="M6" s="82"/>
      <c r="N6" s="82" t="e">
        <f>'5.-(1) Gross IRR'!K14</f>
        <v>#DIV/0!</v>
      </c>
      <c r="O6" s="82" t="e">
        <f>'5.-(1) Gross IRR'!L14</f>
        <v>#NUM!</v>
      </c>
      <c r="P6" s="82" t="s">
        <v>162</v>
      </c>
      <c r="Q6" s="36"/>
      <c r="R6" s="77"/>
      <c r="S6" s="100" t="s">
        <v>221</v>
      </c>
    </row>
    <row r="7" spans="2:19" x14ac:dyDescent="0.3">
      <c r="B7" s="83" t="s">
        <v>53</v>
      </c>
      <c r="C7" s="37" t="s">
        <v>85</v>
      </c>
      <c r="D7" s="37"/>
      <c r="E7" s="45" t="s">
        <v>151</v>
      </c>
      <c r="F7" s="36"/>
      <c r="G7" s="36"/>
      <c r="H7" s="82" t="s">
        <v>159</v>
      </c>
      <c r="I7" s="36"/>
      <c r="J7" s="36"/>
      <c r="K7" s="36"/>
      <c r="L7" s="36" t="str">
        <f>H7</f>
        <v>회수완료</v>
      </c>
      <c r="M7" s="82"/>
      <c r="N7" s="82"/>
      <c r="O7" s="82"/>
      <c r="P7" s="82"/>
      <c r="Q7" s="36"/>
      <c r="R7" s="77"/>
      <c r="S7" s="100"/>
    </row>
    <row r="8" spans="2:19" x14ac:dyDescent="0.3">
      <c r="B8" s="83" t="s">
        <v>54</v>
      </c>
      <c r="C8" s="38" t="s">
        <v>67</v>
      </c>
      <c r="D8" s="37"/>
      <c r="E8" s="38"/>
      <c r="F8" s="36"/>
      <c r="G8" s="36"/>
      <c r="H8" s="82"/>
      <c r="I8" s="36"/>
      <c r="J8" s="36"/>
      <c r="K8" s="36"/>
      <c r="L8" s="36" t="s">
        <v>186</v>
      </c>
      <c r="M8" s="36"/>
      <c r="N8" s="36"/>
      <c r="O8" s="36"/>
      <c r="P8" s="82"/>
      <c r="Q8" s="36"/>
      <c r="R8" s="77"/>
      <c r="S8" s="100"/>
    </row>
    <row r="9" spans="2:19" x14ac:dyDescent="0.3">
      <c r="B9" s="83" t="s">
        <v>54</v>
      </c>
      <c r="C9" s="37" t="s">
        <v>68</v>
      </c>
      <c r="D9" s="37"/>
      <c r="E9" s="38"/>
      <c r="F9" s="36"/>
      <c r="G9" s="36"/>
      <c r="H9" s="82"/>
      <c r="I9" s="36"/>
      <c r="J9" s="36"/>
      <c r="K9" s="36"/>
      <c r="L9" s="36" t="s">
        <v>247</v>
      </c>
      <c r="M9" s="36"/>
      <c r="N9" s="36"/>
      <c r="O9" s="36"/>
      <c r="P9" s="82"/>
      <c r="Q9" s="36"/>
      <c r="R9" s="77"/>
      <c r="S9" s="100"/>
    </row>
    <row r="10" spans="2:19" x14ac:dyDescent="0.3">
      <c r="B10" s="83" t="s">
        <v>54</v>
      </c>
      <c r="C10" s="38" t="s">
        <v>69</v>
      </c>
      <c r="D10" s="38"/>
      <c r="E10" s="38"/>
      <c r="F10" s="36"/>
      <c r="G10" s="36"/>
      <c r="H10" s="82"/>
      <c r="I10" s="36"/>
      <c r="J10" s="36"/>
      <c r="K10" s="36"/>
      <c r="L10" s="36" t="s">
        <v>187</v>
      </c>
      <c r="M10" s="36"/>
      <c r="N10" s="36"/>
      <c r="O10" s="36"/>
      <c r="P10" s="82"/>
      <c r="Q10" s="36"/>
      <c r="R10" s="77"/>
      <c r="S10" s="100"/>
    </row>
    <row r="11" spans="2:19" x14ac:dyDescent="0.3">
      <c r="B11" s="83" t="s">
        <v>64</v>
      </c>
      <c r="C11" s="37" t="s">
        <v>70</v>
      </c>
      <c r="D11" s="38"/>
      <c r="E11" s="38"/>
      <c r="F11" s="36"/>
      <c r="G11" s="36"/>
      <c r="H11" s="82"/>
      <c r="I11" s="36"/>
      <c r="J11" s="36"/>
      <c r="K11" s="36"/>
      <c r="L11" s="36"/>
      <c r="M11" s="36"/>
      <c r="N11" s="36"/>
      <c r="O11" s="36"/>
      <c r="P11" s="82"/>
      <c r="Q11" s="36"/>
      <c r="R11" s="77"/>
      <c r="S11" s="100"/>
    </row>
    <row r="12" spans="2:19" x14ac:dyDescent="0.3">
      <c r="B12" s="83" t="s">
        <v>64</v>
      </c>
      <c r="C12" s="38" t="s">
        <v>86</v>
      </c>
      <c r="D12" s="38"/>
      <c r="E12" s="38"/>
      <c r="F12" s="36"/>
      <c r="G12" s="36"/>
      <c r="H12" s="82"/>
      <c r="I12" s="36"/>
      <c r="J12" s="36"/>
      <c r="K12" s="36"/>
      <c r="L12" s="36"/>
      <c r="M12" s="36"/>
      <c r="N12" s="36"/>
      <c r="O12" s="36"/>
      <c r="P12" s="82"/>
      <c r="Q12" s="36"/>
      <c r="R12" s="77"/>
      <c r="S12" s="100"/>
    </row>
    <row r="13" spans="2:19" x14ac:dyDescent="0.3">
      <c r="B13" s="83" t="s">
        <v>64</v>
      </c>
      <c r="C13" s="37" t="s">
        <v>87</v>
      </c>
      <c r="D13" s="38"/>
      <c r="E13" s="38"/>
      <c r="F13" s="36"/>
      <c r="G13" s="36"/>
      <c r="H13" s="82"/>
      <c r="I13" s="36"/>
      <c r="J13" s="36"/>
      <c r="K13" s="36"/>
      <c r="L13" s="36"/>
      <c r="M13" s="36"/>
      <c r="N13" s="36"/>
      <c r="O13" s="36"/>
      <c r="P13" s="82"/>
      <c r="Q13" s="36"/>
      <c r="R13" s="77"/>
      <c r="S13" s="100"/>
    </row>
    <row r="14" spans="2:19" x14ac:dyDescent="0.3">
      <c r="B14" s="47" t="s">
        <v>88</v>
      </c>
      <c r="C14" s="47"/>
      <c r="D14" s="47"/>
      <c r="E14" s="47"/>
      <c r="F14" s="47"/>
      <c r="G14" s="47"/>
      <c r="H14" s="47"/>
      <c r="I14" s="47">
        <f>+SUM(I5:I13)</f>
        <v>0</v>
      </c>
      <c r="J14" s="47">
        <f>+SUM(J5:J13)</f>
        <v>0</v>
      </c>
      <c r="K14" s="47">
        <f>+SUM(K5:K13)</f>
        <v>0</v>
      </c>
      <c r="L14" s="47"/>
      <c r="M14" s="47">
        <f>+SUM(M5:M13)</f>
        <v>0</v>
      </c>
      <c r="N14" s="47" t="e">
        <f>+SUMPRODUCT(I5:I13,N5:N13)/I14</f>
        <v>#DIV/0!</v>
      </c>
      <c r="O14" s="47" t="e">
        <f>+SUMPRODUCT(I5:I13,O5:O13)/I14</f>
        <v>#NUM!</v>
      </c>
      <c r="P14" s="47"/>
      <c r="Q14" s="47"/>
      <c r="R14" s="47"/>
      <c r="S14" s="47"/>
    </row>
    <row r="15" spans="2:19" x14ac:dyDescent="0.3">
      <c r="B15" s="139"/>
      <c r="C15" s="139"/>
      <c r="D15" s="139"/>
    </row>
    <row r="16" spans="2:19" x14ac:dyDescent="0.3">
      <c r="B16" s="71"/>
    </row>
  </sheetData>
  <mergeCells count="1">
    <mergeCell ref="B15:D15"/>
  </mergeCells>
  <phoneticPr fontId="1" type="noConversion"/>
  <pageMargins left="0.7" right="0.7" top="0.75" bottom="0.75" header="0.3" footer="0.3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Q51"/>
  <sheetViews>
    <sheetView showGridLines="0" zoomScale="85" zoomScaleNormal="85" workbookViewId="0">
      <selection activeCell="F11" sqref="F11"/>
    </sheetView>
  </sheetViews>
  <sheetFormatPr defaultRowHeight="16.5" x14ac:dyDescent="0.3"/>
  <cols>
    <col min="2" max="2" width="18.5" style="1" customWidth="1"/>
    <col min="3" max="5" width="18.5" style="11" customWidth="1"/>
    <col min="6" max="7" width="18.5" style="1" customWidth="1"/>
    <col min="8" max="8" width="22.75" style="1" bestFit="1" customWidth="1"/>
    <col min="9" max="16" width="18.5" style="1" customWidth="1"/>
  </cols>
  <sheetData>
    <row r="1" spans="2:17" x14ac:dyDescent="0.3">
      <c r="K1"/>
      <c r="L1"/>
      <c r="M1"/>
      <c r="N1"/>
      <c r="O1"/>
      <c r="P1"/>
    </row>
    <row r="2" spans="2:17" x14ac:dyDescent="0.3">
      <c r="B2" s="8" t="s">
        <v>179</v>
      </c>
      <c r="C2" s="8"/>
      <c r="D2" s="8"/>
      <c r="E2" s="8"/>
      <c r="F2" s="8"/>
      <c r="G2" s="8"/>
      <c r="H2" s="8"/>
      <c r="I2" s="8"/>
      <c r="J2" s="26"/>
      <c r="K2"/>
      <c r="L2"/>
      <c r="M2"/>
      <c r="N2"/>
      <c r="O2"/>
      <c r="P2"/>
    </row>
    <row r="3" spans="2:17" x14ac:dyDescent="0.3">
      <c r="B3" s="18"/>
      <c r="C3" s="18"/>
      <c r="D3" s="18"/>
      <c r="E3" s="18"/>
      <c r="F3" s="18"/>
      <c r="G3" s="18"/>
      <c r="H3" s="18"/>
      <c r="J3" s="26"/>
      <c r="L3" s="26" t="s">
        <v>83</v>
      </c>
    </row>
    <row r="4" spans="2:17" x14ac:dyDescent="0.3">
      <c r="B4" s="41" t="s">
        <v>138</v>
      </c>
      <c r="C4" s="41" t="s">
        <v>1</v>
      </c>
      <c r="D4" s="41" t="s">
        <v>166</v>
      </c>
      <c r="E4" s="42" t="s">
        <v>72</v>
      </c>
      <c r="F4" s="32" t="s">
        <v>147</v>
      </c>
      <c r="G4" s="32" t="s">
        <v>146</v>
      </c>
      <c r="H4" s="32" t="s">
        <v>136</v>
      </c>
      <c r="I4" s="32" t="s">
        <v>137</v>
      </c>
      <c r="J4" s="41" t="s">
        <v>163</v>
      </c>
      <c r="K4" s="32" t="s">
        <v>71</v>
      </c>
      <c r="L4" s="41" t="s">
        <v>120</v>
      </c>
      <c r="Q4" s="1"/>
    </row>
    <row r="5" spans="2:17" x14ac:dyDescent="0.3">
      <c r="B5" s="134" t="s">
        <v>152</v>
      </c>
      <c r="C5" s="133" t="s">
        <v>93</v>
      </c>
      <c r="D5" s="38" t="s">
        <v>90</v>
      </c>
      <c r="E5" s="84"/>
      <c r="F5" s="44"/>
      <c r="G5" s="44"/>
      <c r="H5" s="44"/>
      <c r="I5" s="44">
        <f>G5+H5</f>
        <v>0</v>
      </c>
      <c r="J5" s="44">
        <f>I5-F5</f>
        <v>0</v>
      </c>
      <c r="K5" s="44"/>
      <c r="L5" s="44"/>
      <c r="Q5" s="1"/>
    </row>
    <row r="6" spans="2:17" s="1" customFormat="1" x14ac:dyDescent="0.3">
      <c r="B6" s="135"/>
      <c r="C6" s="133"/>
      <c r="E6" s="84"/>
      <c r="F6" s="44"/>
      <c r="G6" s="44"/>
      <c r="H6" s="44"/>
      <c r="I6" s="44">
        <f t="shared" ref="I6:I9" si="0">G6+H6</f>
        <v>0</v>
      </c>
      <c r="J6" s="44">
        <f>I6-F6</f>
        <v>0</v>
      </c>
      <c r="K6" s="44"/>
      <c r="L6" s="44"/>
    </row>
    <row r="7" spans="2:17" s="1" customFormat="1" x14ac:dyDescent="0.3">
      <c r="B7" s="135"/>
      <c r="C7" s="133"/>
      <c r="D7" s="84"/>
      <c r="E7" s="84"/>
      <c r="F7" s="44"/>
      <c r="G7" s="44"/>
      <c r="H7" s="44"/>
      <c r="I7" s="44">
        <f t="shared" si="0"/>
        <v>0</v>
      </c>
      <c r="J7" s="44">
        <f>I7-F7</f>
        <v>0</v>
      </c>
      <c r="K7" s="44"/>
      <c r="L7" s="44"/>
    </row>
    <row r="8" spans="2:17" s="1" customFormat="1" x14ac:dyDescent="0.3">
      <c r="B8" s="135"/>
      <c r="C8" s="133"/>
      <c r="D8" s="82"/>
      <c r="E8" s="84"/>
      <c r="F8" s="84"/>
      <c r="G8" s="44"/>
      <c r="H8" s="44"/>
      <c r="I8" s="44">
        <f t="shared" si="0"/>
        <v>0</v>
      </c>
      <c r="J8" s="44">
        <f t="shared" ref="J8:J9" si="1">I8-F8</f>
        <v>0</v>
      </c>
      <c r="K8" s="44"/>
      <c r="L8" s="44"/>
    </row>
    <row r="9" spans="2:17" s="1" customFormat="1" x14ac:dyDescent="0.3">
      <c r="B9" s="135"/>
      <c r="C9" s="133"/>
      <c r="D9" s="73"/>
      <c r="E9" s="73">
        <v>44651</v>
      </c>
      <c r="F9" s="44"/>
      <c r="G9" s="44"/>
      <c r="H9" s="44"/>
      <c r="I9" s="44">
        <f t="shared" si="0"/>
        <v>0</v>
      </c>
      <c r="J9" s="44">
        <f t="shared" si="1"/>
        <v>0</v>
      </c>
      <c r="K9" s="44" t="e">
        <f>SUM(I5:I9)/SUM(F5:F9)</f>
        <v>#DIV/0!</v>
      </c>
      <c r="L9" s="85" t="e">
        <f>XIRR(J5:J9,E5:E9)</f>
        <v>#NUM!</v>
      </c>
    </row>
    <row r="10" spans="2:17" s="1" customFormat="1" x14ac:dyDescent="0.3">
      <c r="B10" s="135"/>
      <c r="C10" s="133" t="s">
        <v>153</v>
      </c>
      <c r="D10" s="38" t="s">
        <v>73</v>
      </c>
      <c r="E10" s="43"/>
      <c r="F10" s="44"/>
      <c r="G10" s="44"/>
      <c r="H10" s="44"/>
      <c r="I10" s="44">
        <f>G10+H10</f>
        <v>0</v>
      </c>
      <c r="J10" s="44">
        <f>I10-F10</f>
        <v>0</v>
      </c>
      <c r="K10" s="44"/>
      <c r="L10" s="44"/>
    </row>
    <row r="11" spans="2:17" s="1" customFormat="1" x14ac:dyDescent="0.3">
      <c r="B11" s="135"/>
      <c r="C11" s="133"/>
      <c r="E11" s="43"/>
      <c r="F11" s="44"/>
      <c r="G11" s="44"/>
      <c r="H11" s="44"/>
      <c r="I11" s="44">
        <f t="shared" ref="I11:I14" si="2">G11+H11</f>
        <v>0</v>
      </c>
      <c r="J11" s="44">
        <f>I11-F11</f>
        <v>0</v>
      </c>
      <c r="K11" s="44"/>
      <c r="L11" s="44"/>
    </row>
    <row r="12" spans="2:17" s="1" customFormat="1" x14ac:dyDescent="0.3">
      <c r="B12" s="135"/>
      <c r="C12" s="133"/>
      <c r="D12" s="82"/>
      <c r="E12" s="43"/>
      <c r="F12" s="44"/>
      <c r="G12" s="44"/>
      <c r="H12" s="44"/>
      <c r="I12" s="44">
        <f t="shared" si="2"/>
        <v>0</v>
      </c>
      <c r="J12" s="44">
        <f>I12-F12</f>
        <v>0</v>
      </c>
      <c r="K12" s="44"/>
      <c r="L12" s="44"/>
    </row>
    <row r="13" spans="2:17" s="1" customFormat="1" x14ac:dyDescent="0.3">
      <c r="B13" s="135"/>
      <c r="C13" s="133"/>
      <c r="D13" s="82"/>
      <c r="E13" s="43"/>
      <c r="F13" s="44"/>
      <c r="G13" s="44"/>
      <c r="H13" s="44"/>
      <c r="I13" s="44">
        <f t="shared" si="2"/>
        <v>0</v>
      </c>
      <c r="J13" s="44">
        <f t="shared" ref="J13:J14" si="3">I13-F13</f>
        <v>0</v>
      </c>
      <c r="K13" s="44"/>
      <c r="L13" s="44"/>
    </row>
    <row r="14" spans="2:17" s="1" customFormat="1" x14ac:dyDescent="0.3">
      <c r="B14" s="135"/>
      <c r="C14" s="133"/>
      <c r="D14" s="73"/>
      <c r="E14" s="73">
        <v>44651</v>
      </c>
      <c r="F14" s="44"/>
      <c r="G14" s="44"/>
      <c r="H14" s="44"/>
      <c r="I14" s="44">
        <f t="shared" si="2"/>
        <v>0</v>
      </c>
      <c r="J14" s="44">
        <f t="shared" si="3"/>
        <v>0</v>
      </c>
      <c r="K14" s="44" t="e">
        <f>SUM(I10:I14)/SUM(F10:F14)</f>
        <v>#DIV/0!</v>
      </c>
      <c r="L14" s="85" t="e">
        <f>XIRR(J10:J14,E10:E14)</f>
        <v>#NUM!</v>
      </c>
    </row>
    <row r="15" spans="2:17" s="1" customFormat="1" x14ac:dyDescent="0.3">
      <c r="B15" s="135"/>
      <c r="C15" s="133" t="s">
        <v>154</v>
      </c>
      <c r="D15" s="45" t="s">
        <v>151</v>
      </c>
      <c r="E15" s="43"/>
      <c r="F15" s="44"/>
      <c r="G15" s="44"/>
      <c r="H15" s="44"/>
      <c r="I15" s="44"/>
      <c r="J15" s="44"/>
      <c r="K15" s="44"/>
      <c r="L15" s="44"/>
    </row>
    <row r="16" spans="2:17" s="1" customFormat="1" x14ac:dyDescent="0.3">
      <c r="B16" s="135"/>
      <c r="C16" s="133"/>
      <c r="D16" s="82"/>
      <c r="E16" s="43"/>
      <c r="F16" s="44"/>
      <c r="G16" s="44"/>
      <c r="H16" s="44"/>
      <c r="I16" s="44"/>
      <c r="J16" s="44"/>
      <c r="K16" s="44"/>
      <c r="L16" s="44"/>
    </row>
    <row r="17" spans="2:12" s="1" customFormat="1" x14ac:dyDescent="0.3">
      <c r="B17" s="135"/>
      <c r="C17" s="133"/>
      <c r="D17" s="82"/>
      <c r="E17" s="43"/>
      <c r="F17" s="44"/>
      <c r="G17" s="44"/>
      <c r="H17" s="44"/>
      <c r="I17" s="44"/>
      <c r="J17" s="44"/>
      <c r="K17" s="44"/>
      <c r="L17" s="44"/>
    </row>
    <row r="18" spans="2:12" s="1" customFormat="1" x14ac:dyDescent="0.3">
      <c r="B18" s="135"/>
      <c r="C18" s="133"/>
      <c r="D18" s="82"/>
      <c r="E18" s="43"/>
      <c r="F18" s="44"/>
      <c r="G18" s="44"/>
      <c r="H18" s="44"/>
      <c r="I18" s="44"/>
      <c r="J18" s="44"/>
      <c r="K18" s="44"/>
      <c r="L18" s="44"/>
    </row>
    <row r="19" spans="2:12" s="1" customFormat="1" x14ac:dyDescent="0.3">
      <c r="B19" s="136"/>
      <c r="C19" s="133"/>
      <c r="D19" s="82"/>
      <c r="E19" s="43"/>
      <c r="F19" s="44"/>
      <c r="G19" s="44"/>
      <c r="H19" s="44"/>
      <c r="I19" s="44"/>
      <c r="J19" s="44"/>
      <c r="K19" s="44"/>
      <c r="L19" s="44"/>
    </row>
    <row r="21" spans="2:12" x14ac:dyDescent="0.3">
      <c r="B21" s="134" t="s">
        <v>164</v>
      </c>
      <c r="C21" s="133" t="s">
        <v>195</v>
      </c>
      <c r="D21" s="82"/>
      <c r="E21" s="84"/>
      <c r="F21" s="44"/>
      <c r="G21" s="44"/>
      <c r="H21" s="44"/>
      <c r="I21" s="44">
        <f>G21+H21</f>
        <v>0</v>
      </c>
      <c r="J21" s="44">
        <f>I21-F21</f>
        <v>0</v>
      </c>
      <c r="K21" s="44"/>
      <c r="L21" s="44"/>
    </row>
    <row r="22" spans="2:12" x14ac:dyDescent="0.3">
      <c r="B22" s="135"/>
      <c r="C22" s="133"/>
      <c r="D22" s="82"/>
      <c r="E22" s="84"/>
      <c r="F22" s="44"/>
      <c r="G22" s="44"/>
      <c r="H22" s="44"/>
      <c r="I22" s="44">
        <f t="shared" ref="I22:I25" si="4">G22+H22</f>
        <v>0</v>
      </c>
      <c r="J22" s="44">
        <f>I22-F22</f>
        <v>0</v>
      </c>
      <c r="K22" s="44"/>
      <c r="L22" s="44"/>
    </row>
    <row r="23" spans="2:12" x14ac:dyDescent="0.3">
      <c r="B23" s="135"/>
      <c r="C23" s="133"/>
      <c r="D23" s="82"/>
      <c r="E23" s="84"/>
      <c r="F23" s="44"/>
      <c r="G23" s="44"/>
      <c r="H23" s="44"/>
      <c r="I23" s="44">
        <f t="shared" si="4"/>
        <v>0</v>
      </c>
      <c r="J23" s="44">
        <f>I23-F23</f>
        <v>0</v>
      </c>
      <c r="K23" s="44"/>
      <c r="L23" s="44"/>
    </row>
    <row r="24" spans="2:12" x14ac:dyDescent="0.3">
      <c r="B24" s="135"/>
      <c r="C24" s="133"/>
      <c r="D24" s="82"/>
      <c r="E24" s="84"/>
      <c r="F24" s="84"/>
      <c r="G24" s="44"/>
      <c r="H24" s="44"/>
      <c r="I24" s="44">
        <f t="shared" si="4"/>
        <v>0</v>
      </c>
      <c r="J24" s="44">
        <f t="shared" ref="J24:J25" si="5">I24-F24</f>
        <v>0</v>
      </c>
      <c r="K24" s="44"/>
      <c r="L24" s="44"/>
    </row>
    <row r="25" spans="2:12" x14ac:dyDescent="0.3">
      <c r="B25" s="135"/>
      <c r="C25" s="133"/>
      <c r="D25" s="82"/>
      <c r="E25" s="73">
        <v>44651</v>
      </c>
      <c r="F25" s="44"/>
      <c r="G25" s="44"/>
      <c r="H25" s="44"/>
      <c r="I25" s="44">
        <f t="shared" si="4"/>
        <v>0</v>
      </c>
      <c r="J25" s="44">
        <f t="shared" si="5"/>
        <v>0</v>
      </c>
      <c r="K25" s="44" t="e">
        <f>SUM(I21:I25)/SUM(F21:F25)</f>
        <v>#DIV/0!</v>
      </c>
      <c r="L25" s="85" t="e">
        <f>XIRR(J21:J25,E21:E25)</f>
        <v>#NUM!</v>
      </c>
    </row>
    <row r="26" spans="2:12" x14ac:dyDescent="0.3">
      <c r="B26" s="135"/>
      <c r="C26" s="133" t="s">
        <v>196</v>
      </c>
      <c r="D26" s="82"/>
      <c r="E26" s="43"/>
      <c r="F26" s="44"/>
      <c r="G26" s="44"/>
      <c r="H26" s="44"/>
      <c r="I26" s="44"/>
      <c r="J26" s="44"/>
      <c r="K26" s="44"/>
      <c r="L26" s="44"/>
    </row>
    <row r="27" spans="2:12" x14ac:dyDescent="0.3">
      <c r="B27" s="135"/>
      <c r="C27" s="133"/>
      <c r="D27" s="82"/>
      <c r="E27" s="43"/>
      <c r="F27" s="44"/>
      <c r="G27" s="44"/>
      <c r="H27" s="44"/>
      <c r="I27" s="44"/>
      <c r="J27" s="44"/>
      <c r="K27" s="44"/>
      <c r="L27" s="44"/>
    </row>
    <row r="28" spans="2:12" x14ac:dyDescent="0.3">
      <c r="B28" s="135"/>
      <c r="C28" s="133"/>
      <c r="D28" s="82"/>
      <c r="E28" s="43"/>
      <c r="F28" s="44"/>
      <c r="G28" s="44"/>
      <c r="H28" s="44"/>
      <c r="I28" s="44"/>
      <c r="J28" s="44"/>
      <c r="K28" s="44"/>
      <c r="L28" s="44"/>
    </row>
    <row r="29" spans="2:12" x14ac:dyDescent="0.3">
      <c r="B29" s="135"/>
      <c r="C29" s="133"/>
      <c r="D29" s="82"/>
      <c r="E29" s="43"/>
      <c r="F29" s="44"/>
      <c r="G29" s="44"/>
      <c r="H29" s="44"/>
      <c r="I29" s="44"/>
      <c r="J29" s="44"/>
      <c r="K29" s="44"/>
      <c r="L29" s="44"/>
    </row>
    <row r="30" spans="2:12" x14ac:dyDescent="0.3">
      <c r="B30" s="135"/>
      <c r="C30" s="133"/>
      <c r="D30" s="82"/>
      <c r="E30" s="73">
        <v>44651</v>
      </c>
      <c r="F30" s="44"/>
      <c r="G30" s="44"/>
      <c r="H30" s="44"/>
      <c r="I30" s="44"/>
      <c r="J30" s="44"/>
      <c r="K30" s="44"/>
      <c r="L30" s="44"/>
    </row>
    <row r="31" spans="2:12" x14ac:dyDescent="0.3">
      <c r="B31" s="135"/>
      <c r="C31" s="133" t="s">
        <v>197</v>
      </c>
      <c r="D31" s="82"/>
      <c r="E31" s="43"/>
      <c r="F31" s="44"/>
      <c r="G31" s="44"/>
      <c r="H31" s="44"/>
      <c r="I31" s="44"/>
      <c r="J31" s="44"/>
      <c r="K31" s="44"/>
      <c r="L31" s="44"/>
    </row>
    <row r="32" spans="2:12" x14ac:dyDescent="0.3">
      <c r="B32" s="135"/>
      <c r="C32" s="133"/>
      <c r="D32" s="82"/>
      <c r="E32" s="43"/>
      <c r="F32" s="44"/>
      <c r="G32" s="44"/>
      <c r="H32" s="44"/>
      <c r="I32" s="44"/>
      <c r="J32" s="44"/>
      <c r="K32" s="44"/>
      <c r="L32" s="44"/>
    </row>
    <row r="33" spans="2:12" x14ac:dyDescent="0.3">
      <c r="B33" s="135"/>
      <c r="C33" s="133"/>
      <c r="D33" s="82"/>
      <c r="E33" s="43"/>
      <c r="F33" s="44"/>
      <c r="G33" s="44"/>
      <c r="H33" s="44"/>
      <c r="I33" s="44"/>
      <c r="J33" s="44"/>
      <c r="K33" s="44"/>
      <c r="L33" s="44"/>
    </row>
    <row r="34" spans="2:12" x14ac:dyDescent="0.3">
      <c r="B34" s="135"/>
      <c r="C34" s="133"/>
      <c r="D34" s="82"/>
      <c r="E34" s="43"/>
      <c r="F34" s="44"/>
      <c r="G34" s="44"/>
      <c r="H34" s="44"/>
      <c r="I34" s="44"/>
      <c r="J34" s="44"/>
      <c r="K34" s="44"/>
      <c r="L34" s="44"/>
    </row>
    <row r="35" spans="2:12" x14ac:dyDescent="0.3">
      <c r="B35" s="136"/>
      <c r="C35" s="133"/>
      <c r="D35" s="82"/>
      <c r="E35" s="43"/>
      <c r="F35" s="44"/>
      <c r="G35" s="44"/>
      <c r="H35" s="44"/>
      <c r="I35" s="44"/>
      <c r="J35" s="44"/>
      <c r="K35" s="44"/>
      <c r="L35" s="44"/>
    </row>
    <row r="37" spans="2:12" x14ac:dyDescent="0.3">
      <c r="B37" s="134" t="s">
        <v>165</v>
      </c>
      <c r="C37" s="133" t="s">
        <v>198</v>
      </c>
      <c r="D37" s="82"/>
      <c r="E37" s="84"/>
      <c r="F37" s="44"/>
      <c r="G37" s="44"/>
      <c r="H37" s="44"/>
      <c r="I37" s="44">
        <f>G37+H37</f>
        <v>0</v>
      </c>
      <c r="J37" s="44">
        <f>I37-F37</f>
        <v>0</v>
      </c>
      <c r="K37" s="44"/>
      <c r="L37" s="44"/>
    </row>
    <row r="38" spans="2:12" x14ac:dyDescent="0.3">
      <c r="B38" s="135"/>
      <c r="C38" s="133"/>
      <c r="D38" s="82"/>
      <c r="E38" s="84"/>
      <c r="F38" s="44"/>
      <c r="G38" s="44"/>
      <c r="H38" s="44"/>
      <c r="I38" s="44">
        <f t="shared" ref="I38:I41" si="6">G38+H38</f>
        <v>0</v>
      </c>
      <c r="J38" s="44">
        <f>I38-F38</f>
        <v>0</v>
      </c>
      <c r="K38" s="44"/>
      <c r="L38" s="44"/>
    </row>
    <row r="39" spans="2:12" x14ac:dyDescent="0.3">
      <c r="B39" s="135"/>
      <c r="C39" s="133"/>
      <c r="D39" s="82"/>
      <c r="E39" s="84"/>
      <c r="F39" s="44"/>
      <c r="G39" s="44"/>
      <c r="H39" s="44"/>
      <c r="I39" s="44">
        <f t="shared" si="6"/>
        <v>0</v>
      </c>
      <c r="J39" s="44">
        <f>I39-F39</f>
        <v>0</v>
      </c>
      <c r="K39" s="44"/>
      <c r="L39" s="44"/>
    </row>
    <row r="40" spans="2:12" x14ac:dyDescent="0.3">
      <c r="B40" s="135"/>
      <c r="C40" s="133"/>
      <c r="D40" s="82"/>
      <c r="E40" s="84"/>
      <c r="F40" s="84"/>
      <c r="G40" s="44"/>
      <c r="H40" s="44"/>
      <c r="I40" s="44">
        <f t="shared" si="6"/>
        <v>0</v>
      </c>
      <c r="J40" s="44">
        <f t="shared" ref="J40:J41" si="7">I40-F40</f>
        <v>0</v>
      </c>
      <c r="K40" s="44"/>
      <c r="L40" s="44"/>
    </row>
    <row r="41" spans="2:12" x14ac:dyDescent="0.3">
      <c r="B41" s="135"/>
      <c r="C41" s="133"/>
      <c r="D41" s="82"/>
      <c r="E41" s="73">
        <v>44651</v>
      </c>
      <c r="F41" s="44"/>
      <c r="G41" s="44"/>
      <c r="H41" s="44"/>
      <c r="I41" s="44">
        <f t="shared" si="6"/>
        <v>0</v>
      </c>
      <c r="J41" s="44">
        <f t="shared" si="7"/>
        <v>0</v>
      </c>
      <c r="K41" s="44" t="e">
        <f>SUM(I37:I41)/SUM(F37:F41)</f>
        <v>#DIV/0!</v>
      </c>
      <c r="L41" s="85" t="e">
        <f>XIRR(J37:J41,E37:E41)</f>
        <v>#NUM!</v>
      </c>
    </row>
    <row r="42" spans="2:12" x14ac:dyDescent="0.3">
      <c r="B42" s="135"/>
      <c r="C42" s="133" t="s">
        <v>199</v>
      </c>
      <c r="D42" s="82"/>
      <c r="E42" s="43"/>
      <c r="F42" s="44"/>
      <c r="G42" s="44"/>
      <c r="H42" s="44"/>
      <c r="I42" s="44"/>
      <c r="J42" s="44"/>
      <c r="K42" s="44"/>
      <c r="L42" s="44"/>
    </row>
    <row r="43" spans="2:12" x14ac:dyDescent="0.3">
      <c r="B43" s="135"/>
      <c r="C43" s="133"/>
      <c r="D43" s="82"/>
      <c r="E43" s="43"/>
      <c r="F43" s="44"/>
      <c r="G43" s="44"/>
      <c r="H43" s="44"/>
      <c r="I43" s="44"/>
      <c r="J43" s="44"/>
      <c r="K43" s="44"/>
      <c r="L43" s="44"/>
    </row>
    <row r="44" spans="2:12" x14ac:dyDescent="0.3">
      <c r="B44" s="135"/>
      <c r="C44" s="133"/>
      <c r="D44" s="82"/>
      <c r="E44" s="43"/>
      <c r="F44" s="44"/>
      <c r="G44" s="44"/>
      <c r="H44" s="44"/>
      <c r="I44" s="44"/>
      <c r="J44" s="44"/>
      <c r="K44" s="44"/>
      <c r="L44" s="44"/>
    </row>
    <row r="45" spans="2:12" x14ac:dyDescent="0.3">
      <c r="B45" s="135"/>
      <c r="C45" s="133"/>
      <c r="D45" s="82"/>
      <c r="E45" s="43"/>
      <c r="F45" s="44"/>
      <c r="G45" s="44"/>
      <c r="H45" s="44"/>
      <c r="I45" s="44"/>
      <c r="J45" s="44"/>
      <c r="K45" s="44"/>
      <c r="L45" s="44"/>
    </row>
    <row r="46" spans="2:12" x14ac:dyDescent="0.3">
      <c r="B46" s="135"/>
      <c r="C46" s="133"/>
      <c r="D46" s="82"/>
      <c r="E46" s="73">
        <v>44651</v>
      </c>
      <c r="F46" s="44"/>
      <c r="G46" s="44"/>
      <c r="H46" s="44"/>
      <c r="I46" s="44"/>
      <c r="J46" s="44"/>
      <c r="K46" s="44"/>
      <c r="L46" s="44"/>
    </row>
    <row r="47" spans="2:12" x14ac:dyDescent="0.3">
      <c r="B47" s="135"/>
      <c r="C47" s="133" t="s">
        <v>200</v>
      </c>
      <c r="D47" s="82"/>
      <c r="E47" s="43"/>
      <c r="F47" s="44"/>
      <c r="G47" s="44"/>
      <c r="H47" s="44"/>
      <c r="I47" s="44"/>
      <c r="J47" s="44"/>
      <c r="K47" s="44"/>
      <c r="L47" s="44"/>
    </row>
    <row r="48" spans="2:12" x14ac:dyDescent="0.3">
      <c r="B48" s="135"/>
      <c r="C48" s="133"/>
      <c r="D48" s="82"/>
      <c r="E48" s="43"/>
      <c r="F48" s="44"/>
      <c r="G48" s="44"/>
      <c r="H48" s="44"/>
      <c r="I48" s="44"/>
      <c r="J48" s="44"/>
      <c r="K48" s="44"/>
      <c r="L48" s="44"/>
    </row>
    <row r="49" spans="2:12" x14ac:dyDescent="0.3">
      <c r="B49" s="135"/>
      <c r="C49" s="133"/>
      <c r="D49" s="82"/>
      <c r="E49" s="43"/>
      <c r="F49" s="44"/>
      <c r="G49" s="44"/>
      <c r="H49" s="44"/>
      <c r="I49" s="44"/>
      <c r="J49" s="44"/>
      <c r="K49" s="44"/>
      <c r="L49" s="44"/>
    </row>
    <row r="50" spans="2:12" x14ac:dyDescent="0.3">
      <c r="B50" s="135"/>
      <c r="C50" s="133"/>
      <c r="D50" s="82"/>
      <c r="E50" s="43"/>
      <c r="F50" s="44"/>
      <c r="G50" s="44"/>
      <c r="H50" s="44"/>
      <c r="I50" s="44"/>
      <c r="J50" s="44"/>
      <c r="K50" s="44"/>
      <c r="L50" s="44"/>
    </row>
    <row r="51" spans="2:12" x14ac:dyDescent="0.3">
      <c r="B51" s="136"/>
      <c r="C51" s="133"/>
      <c r="D51" s="82"/>
      <c r="E51" s="43"/>
      <c r="F51" s="44"/>
      <c r="G51" s="44"/>
      <c r="H51" s="44"/>
      <c r="I51" s="44"/>
      <c r="J51" s="44"/>
      <c r="K51" s="44"/>
      <c r="L51" s="44"/>
    </row>
  </sheetData>
  <mergeCells count="12">
    <mergeCell ref="B37:B51"/>
    <mergeCell ref="C37:C41"/>
    <mergeCell ref="C42:C46"/>
    <mergeCell ref="C47:C51"/>
    <mergeCell ref="B5:B19"/>
    <mergeCell ref="C5:C9"/>
    <mergeCell ref="C10:C14"/>
    <mergeCell ref="C15:C19"/>
    <mergeCell ref="B21:B35"/>
    <mergeCell ref="C21:C25"/>
    <mergeCell ref="C26:C30"/>
    <mergeCell ref="C31:C35"/>
  </mergeCells>
  <phoneticPr fontId="1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2</vt:i4>
      </vt:variant>
    </vt:vector>
  </HeadingPairs>
  <TitlesOfParts>
    <vt:vector size="15" baseType="lpstr">
      <vt:lpstr>※ 유의사항</vt:lpstr>
      <vt:lpstr>1. 펀드개요</vt:lpstr>
      <vt:lpstr>2. 회사개요</vt:lpstr>
      <vt:lpstr>3. 청산펀드 현황</vt:lpstr>
      <vt:lpstr>3.-(1) Gross IRR</vt:lpstr>
      <vt:lpstr>4. 운용중인펀드 현황</vt:lpstr>
      <vt:lpstr>4.-(1) Gross IRR</vt:lpstr>
      <vt:lpstr>5. 세부투자 현황</vt:lpstr>
      <vt:lpstr>5.-(1) Gross IRR</vt:lpstr>
      <vt:lpstr>6. 운용인력 성과</vt:lpstr>
      <vt:lpstr>6.-(1) Gross IRR</vt:lpstr>
      <vt:lpstr>7. 운용인력 상세</vt:lpstr>
      <vt:lpstr>8. 운용인력 유지율</vt:lpstr>
      <vt:lpstr>'1. 펀드개요'!Print_Area</vt:lpstr>
      <vt:lpstr>'6. 운용인력 성과'!Print_Area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2022-06-14T02:39:38Z</dcterms:modified>
</cp:coreProperties>
</file>